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<sst xmlns="http://schemas.openxmlformats.org/spreadsheetml/2006/main" count="219" uniqueCount="128">
  <si>
    <t>№</t>
  </si>
  <si>
    <t>Обект</t>
  </si>
  <si>
    <t>§§</t>
  </si>
  <si>
    <t>ВСИЧКО:</t>
  </si>
  <si>
    <t>Общо бюджет</t>
  </si>
  <si>
    <t>Целева субсидия от РБ</t>
  </si>
  <si>
    <t>Държавна дейност</t>
  </si>
  <si>
    <t>Общинска дейност</t>
  </si>
  <si>
    <t>І.</t>
  </si>
  <si>
    <t>51-00</t>
  </si>
  <si>
    <t>52-02</t>
  </si>
  <si>
    <t>ІІ.</t>
  </si>
  <si>
    <t>VII.</t>
  </si>
  <si>
    <t>Собствени приходи</t>
  </si>
  <si>
    <t>Обществена сграда, намираща се на ул. Неофит Бозвели, 29 - гр. Пазарджик, ПМС 400/2020</t>
  </si>
  <si>
    <t>52-06</t>
  </si>
  <si>
    <r>
      <t xml:space="preserve">Приложение </t>
    </r>
    <r>
      <rPr>
        <sz val="14"/>
        <rFont val="Symbol"/>
        <family val="1"/>
      </rPr>
      <t>N 4</t>
    </r>
  </si>
  <si>
    <t xml:space="preserve">    ПОИМЕНЕН СПИСЪК НА РАЗХОДИТЕ ЗА ФИНАНСИРАНЕ НА ИНВЕСТИЦИИ ЗА 2023 ГОДИНА</t>
  </si>
  <si>
    <t>Конфигуриране и инсталация на защитна стена - ОА</t>
  </si>
  <si>
    <t>52-01</t>
  </si>
  <si>
    <t>Компютърна конфигурация- ОА</t>
  </si>
  <si>
    <t>Компютър с принтер - ОА</t>
  </si>
  <si>
    <t>Принтер - 2бр. ОА</t>
  </si>
  <si>
    <t>52-03</t>
  </si>
  <si>
    <t>Климатик с. Мало Конаре</t>
  </si>
  <si>
    <t>Климатик с.Мокрище - 2бр.</t>
  </si>
  <si>
    <t>52-19</t>
  </si>
  <si>
    <t>Изграждане на ограда западна част ,двор на с.Братаница</t>
  </si>
  <si>
    <t>Функция 1 - Общо държавни служби</t>
  </si>
  <si>
    <t>Функция 3 - Образование</t>
  </si>
  <si>
    <t>Преустройство на част от сграда от ет.2 ДГ Калина Малина</t>
  </si>
  <si>
    <t>Ремонт на ограда ОУ "Проф И. Батаклиев", Пазарджик ПО от п-ф 31-13</t>
  </si>
  <si>
    <t>Втори етап от реконструкция и основен ремонт  на корпус 1 и 2, пристройка на санитарни възли., ОУ с. Юнаците ПМС 262/2021 ПО от п-ф 31-18</t>
  </si>
  <si>
    <t>Ремонт на северна ограда на ОУ "Л. Каравелов" ПО от п-ф 31-13 от 2022г.</t>
  </si>
  <si>
    <t>Ремонт сграда в двора на ОУ Хр. Смирненски гр.Пазарджик от МК ПО от п-ф 61-01 2022г.</t>
  </si>
  <si>
    <t>Интерактивен дисплей, ДГ Слънчо п-ф 31-11</t>
  </si>
  <si>
    <t>Мултифункционално пос устройство, ОУ с.Огняново п-ф 31-11</t>
  </si>
  <si>
    <t>Принтер ,ДГ Здравец п-ф 31-11</t>
  </si>
  <si>
    <t>Лаптоп. ОУ Кирил и Методий гр. Пазарджик  п-ф 31-11</t>
  </si>
  <si>
    <t>Лаптоп, ДГ с. Ивайло п-ф 31-11</t>
  </si>
  <si>
    <t>Моторна косачка, ОУ с.Алеко п-ф 31-11</t>
  </si>
  <si>
    <t>Климатик, НУ Васил Левски гр. Пазарджик п-ф 31-11</t>
  </si>
  <si>
    <t>Климатична система, ОУ с. Алеко п-ф 31-11</t>
  </si>
  <si>
    <t>Циркулационна помпа, ОУ Хр. Смирненски п-ф 31-11</t>
  </si>
  <si>
    <t>Климатик ОУ Кл.Охридски гр. Пазарджик п-ф 31-11</t>
  </si>
  <si>
    <t>52-05</t>
  </si>
  <si>
    <t>Пекарна електрическа, ДГ Пролет п-ф 31-11</t>
  </si>
  <si>
    <t>Спирален миксер - тестомесачка, ДГ Пролет гр.Пазарджик п-ф 31-11</t>
  </si>
  <si>
    <t>Синтезатор, ОУ с.Огняново п-ф 31-11</t>
  </si>
  <si>
    <t>Холова гарнитура, НУ Васил Левски п-ф 31-11</t>
  </si>
  <si>
    <t>Акордеон, Младежки дом гр.Пазарджик п-ф 31-11</t>
  </si>
  <si>
    <t>III.</t>
  </si>
  <si>
    <t>Функция 4 - Здравеопазване</t>
  </si>
  <si>
    <t>Апаратура и мулажи, ОА</t>
  </si>
  <si>
    <t>Реброразширители, ОА</t>
  </si>
  <si>
    <t>IV.</t>
  </si>
  <si>
    <t xml:space="preserve">Функция 5 - Социални дейности </t>
  </si>
  <si>
    <t>Компютърна конфигурация ЦНСТ, гр. Пазарджик от 31-11</t>
  </si>
  <si>
    <t>Комбинирано детско съоражение, ДГ Слънчо п-ф 31-11</t>
  </si>
  <si>
    <t>Пързалка, ДГ Слънчо п-ф 31-11</t>
  </si>
  <si>
    <t>Къща за игри, ДГ Слънчо п-ф 31-11</t>
  </si>
  <si>
    <t>Панел за игра, ДГ Слънчо п-ф 31-11</t>
  </si>
  <si>
    <t>Компютърна конфигурация 3бр., Дом стари хора</t>
  </si>
  <si>
    <t>Конмпютърна конфигурация 3 бр.,Асистентска подкрепа</t>
  </si>
  <si>
    <t>Пристройка към клуб на пеносинера, с. Синитево</t>
  </si>
  <si>
    <t>Кислороден концентратор 2бр., Дом стари хора п-ф 31-11</t>
  </si>
  <si>
    <t>Климатици 8бр. За клубове на пенсионера</t>
  </si>
  <si>
    <t>Вендинг машина - ДСД</t>
  </si>
  <si>
    <t>52-04</t>
  </si>
  <si>
    <t>Автомобил, Дом стари хора</t>
  </si>
  <si>
    <t>Пералня, Дом стари хора</t>
  </si>
  <si>
    <t>V.</t>
  </si>
  <si>
    <t>Функция 6- БКС и опазване на околна среда</t>
  </si>
  <si>
    <t>Ремонт ул. Н.П. Константинов - от ул.Г.Гукро до ул. К. Честименски</t>
  </si>
  <si>
    <t>Ремонт ВиК система на ул.Ст. Караджа</t>
  </si>
  <si>
    <t>Ремонт на ул. Цар Калоян от бул. Стамболийски до бул. К. Величков</t>
  </si>
  <si>
    <t xml:space="preserve">Ремонт ул. Г.Гукро от ул.Васил Левски до ул.Ов. Соваджиан </t>
  </si>
  <si>
    <t>Ремонт ул. НП Константинов от ул. Гурко до ул. К. Честименски</t>
  </si>
  <si>
    <t>Ремонт ул. Васил Левски от ул. Г. Гурко до ул.Ст. Караджа</t>
  </si>
  <si>
    <t>Тракторна косачка кметство Ивайло</t>
  </si>
  <si>
    <t>Поливна система източна част о-в Свобода, гр. Пазарджик</t>
  </si>
  <si>
    <t>Моторен тример 12бр.</t>
  </si>
  <si>
    <t>Моторен трион 2бр. Пазар</t>
  </si>
  <si>
    <t>Ремарке за парк Острова</t>
  </si>
  <si>
    <t>Канализация по ул.1-ва и 6-та, с.Величково</t>
  </si>
  <si>
    <t>Канализация ул. 4-та и 10-та ,с. Драгор</t>
  </si>
  <si>
    <t>Изграждане на уличен водопровод с.Мокрище</t>
  </si>
  <si>
    <t>Паркоустройствен проект за обществена,зелена площ Градините на света,част от Парк- Остров Свобода по плана на гр.Пазарджик</t>
  </si>
  <si>
    <t>Вертикална планировка в парк, с.Звъничево</t>
  </si>
  <si>
    <t>Детски съоръжения, площадка парк Стадиона</t>
  </si>
  <si>
    <t>Изграждане детска площадка, с.Црънча ПО от дарение 2020г.</t>
  </si>
  <si>
    <t>Изграждане парк за отдих, с.Црънча ПО от дарение 2020г.</t>
  </si>
  <si>
    <t>Разширение с азот и фосфор ПСОВ гр.Пазарджик ПО 64-01</t>
  </si>
  <si>
    <t>Христиански кръст с.Црънча</t>
  </si>
  <si>
    <t>Покупка на имот от ПИ 55155.5508.456</t>
  </si>
  <si>
    <t>VI.</t>
  </si>
  <si>
    <t>Функция 7 - Физкултура и спорт</t>
  </si>
  <si>
    <t>Основен ремонт съществуваща сграда в Зоната на здравето ПМС 360/2020 ПО 31-18</t>
  </si>
  <si>
    <t>Външно кабелно захранване стадион Г.Бенковски гр.Пазарджик</t>
  </si>
  <si>
    <t>Изграждане ефектно осветление сз В.Левски</t>
  </si>
  <si>
    <t>Метална конструкция за табло ст.Бенковски</t>
  </si>
  <si>
    <t>Лед прожектори 6бр. Ст.Бенковски</t>
  </si>
  <si>
    <t>Помпа за помощни игрища ст.Бенковски</t>
  </si>
  <si>
    <t>Система за осветление ст.Бенковски</t>
  </si>
  <si>
    <t>Бойлер 2бр.</t>
  </si>
  <si>
    <t>Скрипец за сз Васил Левски</t>
  </si>
  <si>
    <t>ЛЕД табло за ст.Бенковски</t>
  </si>
  <si>
    <t>Двустранен кросоувър сз Васил Левски</t>
  </si>
  <si>
    <t>Пейка за фитнес сз Васил Левски</t>
  </si>
  <si>
    <t>Силови клетки 2бр сз Васил Левски</t>
  </si>
  <si>
    <t>Олимпийски комплект цветни дискове сз Васил Левски</t>
  </si>
  <si>
    <t>Комбиниран уред за фитнес, сз Васил Левски</t>
  </si>
  <si>
    <t>Дъмбел</t>
  </si>
  <si>
    <t>Вал за косилен апарат ст.Бенковски</t>
  </si>
  <si>
    <t>Функция 7.3 - Култура</t>
  </si>
  <si>
    <t>Климатик за детски хор, СОД</t>
  </si>
  <si>
    <t>Браилова машина, РИМ</t>
  </si>
  <si>
    <t xml:space="preserve">Принтер РИМ </t>
  </si>
  <si>
    <t>Ветрини за експозиция за движ. Култ. Цен. Зала Археология ПО от 61-01 МК 49440лв.</t>
  </si>
  <si>
    <t>55-03</t>
  </si>
  <si>
    <t>Изграждане на паметник Св.св Константин и Елена - дарение</t>
  </si>
  <si>
    <t>Изграждане православен параклис, с.Мало Конаре</t>
  </si>
  <si>
    <t xml:space="preserve">Ел. захранване СЗ Ив.Симеонов </t>
  </si>
  <si>
    <t>Функция 8- ДР по икономиката</t>
  </si>
  <si>
    <t>Бояджийска система. Пътна сигнализация, полагане на хоризонтална пътна маркировка</t>
  </si>
  <si>
    <t xml:space="preserve"> </t>
  </si>
  <si>
    <t>Изграждане на  физкултурен салон на ОУ „Проф. Ив. Батаклиев“, гр. Пазарджик ПО от ММС п-ф 61-01</t>
  </si>
  <si>
    <t>Спортна площадка в кв. 351 с. Мало Конаре ПО 31-13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</si>
</sst>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лв.&quot;"/>
  </numFmts>
  <fonts count="5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33" borderId="16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7" fillId="0" borderId="22" xfId="0" applyNumberFormat="1" applyFont="1" applyBorder="1" applyAlignment="1">
      <alignment/>
    </xf>
    <xf numFmtId="49" fontId="9" fillId="0" borderId="23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distributed" wrapText="1"/>
    </xf>
    <xf numFmtId="0" fontId="1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3" fontId="14" fillId="0" borderId="0" xfId="0" applyNumberFormat="1" applyFont="1" applyAlignment="1">
      <alignment/>
    </xf>
    <xf numFmtId="0" fontId="12" fillId="0" borderId="0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35" borderId="13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vertical="center" wrapText="1"/>
    </xf>
    <xf numFmtId="3" fontId="9" fillId="35" borderId="13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 wrapText="1"/>
    </xf>
    <xf numFmtId="3" fontId="3" fillId="35" borderId="23" xfId="0" applyNumberFormat="1" applyFont="1" applyFill="1" applyBorder="1" applyAlignment="1">
      <alignment vertical="center" wrapText="1"/>
    </xf>
    <xf numFmtId="3" fontId="3" fillId="35" borderId="13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 wrapText="1"/>
    </xf>
    <xf numFmtId="3" fontId="2" fillId="35" borderId="1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wrapText="1"/>
    </xf>
    <xf numFmtId="49" fontId="3" fillId="35" borderId="13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0" borderId="0" xfId="0" applyFont="1" applyAlignment="1">
      <alignment/>
    </xf>
    <xf numFmtId="3" fontId="13" fillId="0" borderId="21" xfId="0" applyNumberFormat="1" applyFont="1" applyFill="1" applyBorder="1" applyAlignment="1">
      <alignment/>
    </xf>
    <xf numFmtId="0" fontId="3" fillId="35" borderId="13" xfId="0" applyFont="1" applyFill="1" applyBorder="1" applyAlignment="1">
      <alignment wrapText="1"/>
    </xf>
    <xf numFmtId="49" fontId="3" fillId="35" borderId="13" xfId="0" applyNumberFormat="1" applyFont="1" applyFill="1" applyBorder="1" applyAlignment="1">
      <alignment horizontal="center"/>
    </xf>
    <xf numFmtId="3" fontId="3" fillId="35" borderId="22" xfId="0" applyNumberFormat="1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3" fontId="3" fillId="35" borderId="28" xfId="0" applyNumberFormat="1" applyFont="1" applyFill="1" applyBorder="1" applyAlignment="1">
      <alignment vertical="center" wrapText="1"/>
    </xf>
    <xf numFmtId="3" fontId="9" fillId="35" borderId="13" xfId="0" applyNumberFormat="1" applyFont="1" applyFill="1" applyBorder="1" applyAlignment="1">
      <alignment vertical="center" wrapText="1"/>
    </xf>
    <xf numFmtId="3" fontId="9" fillId="35" borderId="12" xfId="0" applyNumberFormat="1" applyFont="1" applyFill="1" applyBorder="1" applyAlignment="1">
      <alignment vertical="center" wrapText="1"/>
    </xf>
    <xf numFmtId="3" fontId="3" fillId="35" borderId="23" xfId="0" applyNumberFormat="1" applyFont="1" applyFill="1" applyBorder="1" applyAlignment="1">
      <alignment horizontal="center" vertical="center"/>
    </xf>
    <xf numFmtId="49" fontId="9" fillId="35" borderId="23" xfId="0" applyNumberFormat="1" applyFont="1" applyFill="1" applyBorder="1" applyAlignment="1">
      <alignment vertical="center" wrapText="1"/>
    </xf>
    <xf numFmtId="3" fontId="3" fillId="35" borderId="19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wrapText="1"/>
    </xf>
    <xf numFmtId="3" fontId="3" fillId="35" borderId="22" xfId="0" applyNumberFormat="1" applyFont="1" applyFill="1" applyBorder="1" applyAlignment="1">
      <alignment wrapText="1"/>
    </xf>
    <xf numFmtId="3" fontId="3" fillId="35" borderId="21" xfId="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wrapText="1"/>
    </xf>
    <xf numFmtId="3" fontId="2" fillId="35" borderId="23" xfId="0" applyNumberFormat="1" applyFont="1" applyFill="1" applyBorder="1" applyAlignment="1">
      <alignment vertical="center" wrapText="1"/>
    </xf>
    <xf numFmtId="3" fontId="2" fillId="35" borderId="28" xfId="0" applyNumberFormat="1" applyFont="1" applyFill="1" applyBorder="1" applyAlignment="1">
      <alignment vertical="center" wrapText="1"/>
    </xf>
    <xf numFmtId="3" fontId="9" fillId="35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 wrapText="1"/>
    </xf>
    <xf numFmtId="3" fontId="2" fillId="35" borderId="30" xfId="0" applyNumberFormat="1" applyFont="1" applyFill="1" applyBorder="1" applyAlignment="1">
      <alignment vertical="center" wrapText="1"/>
    </xf>
    <xf numFmtId="3" fontId="2" fillId="35" borderId="31" xfId="0" applyNumberFormat="1" applyFont="1" applyFill="1" applyBorder="1" applyAlignment="1">
      <alignment vertical="center" wrapText="1"/>
    </xf>
    <xf numFmtId="3" fontId="7" fillId="0" borderId="29" xfId="0" applyNumberFormat="1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9" fillId="35" borderId="32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wrapText="1"/>
    </xf>
    <xf numFmtId="49" fontId="9" fillId="0" borderId="32" xfId="0" applyNumberFormat="1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>
      <alignment vertical="center" wrapText="1"/>
    </xf>
    <xf numFmtId="3" fontId="2" fillId="35" borderId="33" xfId="0" applyNumberFormat="1" applyFont="1" applyFill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12" fillId="34" borderId="37" xfId="0" applyFont="1" applyFill="1" applyBorder="1" applyAlignment="1">
      <alignment wrapText="1"/>
    </xf>
    <xf numFmtId="3" fontId="17" fillId="35" borderId="1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5"/>
  <sheetViews>
    <sheetView tabSelected="1" zoomScale="90" zoomScaleNormal="90" zoomScalePageLayoutView="0" workbookViewId="0" topLeftCell="A91">
      <selection activeCell="L112" sqref="L112"/>
    </sheetView>
  </sheetViews>
  <sheetFormatPr defaultColWidth="9.140625" defaultRowHeight="12.75"/>
  <cols>
    <col min="1" max="1" width="1.7109375" style="0" customWidth="1"/>
    <col min="2" max="2" width="4.8515625" style="4" customWidth="1"/>
    <col min="3" max="3" width="58.57421875" style="5" customWidth="1"/>
    <col min="4" max="4" width="5.7109375" style="6" bestFit="1" customWidth="1"/>
    <col min="5" max="5" width="11.421875" style="7" customWidth="1"/>
    <col min="6" max="6" width="11.8515625" style="7" customWidth="1"/>
    <col min="7" max="7" width="12.00390625" style="7" customWidth="1"/>
    <col min="8" max="9" width="11.7109375" style="7" customWidth="1"/>
    <col min="10" max="10" width="10.8515625" style="7" customWidth="1"/>
    <col min="11" max="11" width="2.57421875" style="0" customWidth="1"/>
    <col min="12" max="12" width="14.57421875" style="0" customWidth="1"/>
  </cols>
  <sheetData>
    <row r="1" ht="21.75" customHeight="1">
      <c r="I1" s="47" t="s">
        <v>16</v>
      </c>
    </row>
    <row r="3" spans="2:11" s="1" customFormat="1" ht="18.75">
      <c r="B3" s="130" t="s">
        <v>17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2:10" s="3" customFormat="1" ht="16.5" thickBot="1">
      <c r="B4" s="4"/>
      <c r="C4" s="8"/>
      <c r="D4" s="9"/>
      <c r="E4" s="10"/>
      <c r="F4" s="10"/>
      <c r="G4" s="10"/>
      <c r="H4" s="10"/>
      <c r="I4" s="10"/>
      <c r="J4" s="10"/>
    </row>
    <row r="5" spans="2:11" s="2" customFormat="1" ht="31.5" customHeight="1">
      <c r="B5" s="131" t="s">
        <v>0</v>
      </c>
      <c r="C5" s="138" t="s">
        <v>1</v>
      </c>
      <c r="D5" s="141" t="s">
        <v>2</v>
      </c>
      <c r="E5" s="135" t="s">
        <v>3</v>
      </c>
      <c r="F5" s="123" t="s">
        <v>4</v>
      </c>
      <c r="G5" s="131" t="s">
        <v>5</v>
      </c>
      <c r="H5" s="132"/>
      <c r="I5" s="122" t="s">
        <v>13</v>
      </c>
      <c r="J5" s="123"/>
      <c r="K5" s="23"/>
    </row>
    <row r="6" spans="2:11" s="2" customFormat="1" ht="15.75" customHeight="1">
      <c r="B6" s="133"/>
      <c r="C6" s="139"/>
      <c r="D6" s="142"/>
      <c r="E6" s="136"/>
      <c r="F6" s="124"/>
      <c r="G6" s="133"/>
      <c r="H6" s="134"/>
      <c r="I6" s="120"/>
      <c r="J6" s="124"/>
      <c r="K6" s="24"/>
    </row>
    <row r="7" spans="2:11" s="2" customFormat="1" ht="15.75">
      <c r="B7" s="133"/>
      <c r="C7" s="139"/>
      <c r="D7" s="142"/>
      <c r="E7" s="136"/>
      <c r="F7" s="124"/>
      <c r="G7" s="133" t="s">
        <v>6</v>
      </c>
      <c r="H7" s="134" t="s">
        <v>7</v>
      </c>
      <c r="I7" s="120" t="s">
        <v>6</v>
      </c>
      <c r="J7" s="124" t="s">
        <v>7</v>
      </c>
      <c r="K7" s="25"/>
    </row>
    <row r="8" spans="2:11" s="2" customFormat="1" ht="16.5" thickBot="1">
      <c r="B8" s="137"/>
      <c r="C8" s="140"/>
      <c r="D8" s="142"/>
      <c r="E8" s="136"/>
      <c r="F8" s="144"/>
      <c r="G8" s="137"/>
      <c r="H8" s="143"/>
      <c r="I8" s="121"/>
      <c r="J8" s="144"/>
      <c r="K8" s="25"/>
    </row>
    <row r="9" spans="2:11" s="2" customFormat="1" ht="16.5" thickBot="1">
      <c r="B9" s="14">
        <v>1</v>
      </c>
      <c r="C9" s="15">
        <v>2</v>
      </c>
      <c r="D9" s="20">
        <v>3</v>
      </c>
      <c r="E9" s="15">
        <v>4</v>
      </c>
      <c r="F9" s="22">
        <v>5</v>
      </c>
      <c r="G9" s="14">
        <v>6</v>
      </c>
      <c r="H9" s="30">
        <v>7</v>
      </c>
      <c r="I9" s="28">
        <v>8</v>
      </c>
      <c r="J9" s="22">
        <v>9</v>
      </c>
      <c r="K9" s="25"/>
    </row>
    <row r="10" spans="2:11" s="2" customFormat="1" ht="16.5" thickBot="1">
      <c r="B10" s="89" t="s">
        <v>8</v>
      </c>
      <c r="C10" s="55" t="s">
        <v>28</v>
      </c>
      <c r="D10" s="90"/>
      <c r="E10" s="55">
        <f>F10</f>
        <v>1069679</v>
      </c>
      <c r="F10" s="86">
        <f>G10+H10+J10+I10</f>
        <v>1069679</v>
      </c>
      <c r="G10" s="86">
        <f>SUM(G11:G11)</f>
        <v>0</v>
      </c>
      <c r="H10" s="86">
        <f>SUM(H11:H11)</f>
        <v>0</v>
      </c>
      <c r="I10" s="86">
        <f>SUM(I11:I11)</f>
        <v>0</v>
      </c>
      <c r="J10" s="86">
        <f>SUM(J11:J18)</f>
        <v>1069679</v>
      </c>
      <c r="K10" s="25"/>
    </row>
    <row r="11" spans="2:11" s="2" customFormat="1" ht="34.5" customHeight="1" thickBot="1">
      <c r="B11" s="89">
        <v>1</v>
      </c>
      <c r="C11" s="39" t="s">
        <v>14</v>
      </c>
      <c r="D11" s="35" t="s">
        <v>9</v>
      </c>
      <c r="E11" s="98">
        <f aca="true" t="shared" si="0" ref="E11:E63">F11</f>
        <v>1000000</v>
      </c>
      <c r="F11" s="99">
        <f>G11+H11+J11+I11</f>
        <v>1000000</v>
      </c>
      <c r="G11" s="36"/>
      <c r="H11" s="37"/>
      <c r="I11" s="29"/>
      <c r="J11" s="118">
        <v>1000000</v>
      </c>
      <c r="K11" s="25"/>
    </row>
    <row r="12" spans="2:11" s="2" customFormat="1" ht="15.75">
      <c r="B12" s="89">
        <v>2</v>
      </c>
      <c r="C12" s="48" t="s">
        <v>18</v>
      </c>
      <c r="D12" s="35" t="s">
        <v>19</v>
      </c>
      <c r="E12" s="98">
        <f t="shared" si="0"/>
        <v>27766</v>
      </c>
      <c r="F12" s="99">
        <f>SUM(G12:J12)</f>
        <v>27766</v>
      </c>
      <c r="G12" s="49"/>
      <c r="H12" s="49"/>
      <c r="I12" s="70"/>
      <c r="J12" s="119">
        <v>27766</v>
      </c>
      <c r="K12" s="25"/>
    </row>
    <row r="13" spans="2:11" s="2" customFormat="1" ht="15.75">
      <c r="B13" s="89">
        <v>3</v>
      </c>
      <c r="C13" s="48" t="s">
        <v>20</v>
      </c>
      <c r="D13" s="35" t="s">
        <v>19</v>
      </c>
      <c r="E13" s="98">
        <f t="shared" si="0"/>
        <v>1795</v>
      </c>
      <c r="F13" s="99">
        <f aca="true" t="shared" si="1" ref="F13:F18">SUM(G13:J13)</f>
        <v>1795</v>
      </c>
      <c r="G13" s="49"/>
      <c r="H13" s="49"/>
      <c r="I13" s="70"/>
      <c r="J13" s="119">
        <v>1795</v>
      </c>
      <c r="K13" s="25"/>
    </row>
    <row r="14" spans="2:11" s="2" customFormat="1" ht="15.75">
      <c r="B14" s="89">
        <v>4</v>
      </c>
      <c r="C14" s="48" t="s">
        <v>21</v>
      </c>
      <c r="D14" s="35" t="s">
        <v>19</v>
      </c>
      <c r="E14" s="98">
        <f t="shared" si="0"/>
        <v>4074</v>
      </c>
      <c r="F14" s="99">
        <f t="shared" si="1"/>
        <v>4074</v>
      </c>
      <c r="G14" s="49"/>
      <c r="H14" s="49"/>
      <c r="I14" s="70"/>
      <c r="J14" s="119">
        <v>4074</v>
      </c>
      <c r="K14" s="25"/>
    </row>
    <row r="15" spans="2:11" s="2" customFormat="1" ht="15.75">
      <c r="B15" s="89">
        <v>5</v>
      </c>
      <c r="C15" s="48" t="s">
        <v>22</v>
      </c>
      <c r="D15" s="35" t="s">
        <v>19</v>
      </c>
      <c r="E15" s="98">
        <f t="shared" si="0"/>
        <v>1300</v>
      </c>
      <c r="F15" s="99">
        <f t="shared" si="1"/>
        <v>1300</v>
      </c>
      <c r="G15" s="49"/>
      <c r="H15" s="49"/>
      <c r="I15" s="70"/>
      <c r="J15" s="119">
        <v>1300</v>
      </c>
      <c r="K15" s="25"/>
    </row>
    <row r="16" spans="2:11" s="2" customFormat="1" ht="15.75">
      <c r="B16" s="89">
        <v>6</v>
      </c>
      <c r="C16" s="48" t="s">
        <v>24</v>
      </c>
      <c r="D16" s="35" t="s">
        <v>23</v>
      </c>
      <c r="E16" s="98">
        <f t="shared" si="0"/>
        <v>1700</v>
      </c>
      <c r="F16" s="99">
        <f t="shared" si="1"/>
        <v>1700</v>
      </c>
      <c r="G16" s="49"/>
      <c r="H16" s="49"/>
      <c r="I16" s="70"/>
      <c r="J16" s="119">
        <v>1700</v>
      </c>
      <c r="K16" s="25"/>
    </row>
    <row r="17" spans="2:11" s="2" customFormat="1" ht="15.75">
      <c r="B17" s="89">
        <v>7</v>
      </c>
      <c r="C17" s="48" t="s">
        <v>25</v>
      </c>
      <c r="D17" s="35" t="s">
        <v>23</v>
      </c>
      <c r="E17" s="98">
        <f t="shared" si="0"/>
        <v>5160</v>
      </c>
      <c r="F17" s="99">
        <f t="shared" si="1"/>
        <v>5160</v>
      </c>
      <c r="G17" s="49"/>
      <c r="H17" s="49"/>
      <c r="I17" s="70"/>
      <c r="J17" s="119">
        <v>5160</v>
      </c>
      <c r="K17" s="25"/>
    </row>
    <row r="18" spans="2:12" s="2" customFormat="1" ht="29.25">
      <c r="B18" s="89">
        <v>8</v>
      </c>
      <c r="C18" s="48" t="s">
        <v>27</v>
      </c>
      <c r="D18" s="35" t="s">
        <v>26</v>
      </c>
      <c r="E18" s="98">
        <f t="shared" si="0"/>
        <v>27884</v>
      </c>
      <c r="F18" s="99">
        <f t="shared" si="1"/>
        <v>27884</v>
      </c>
      <c r="G18" s="49"/>
      <c r="H18" s="49"/>
      <c r="I18" s="70"/>
      <c r="J18" s="119">
        <v>27884</v>
      </c>
      <c r="K18" s="25"/>
      <c r="L18" s="2" t="s">
        <v>125</v>
      </c>
    </row>
    <row r="19" spans="2:11" ht="15.75">
      <c r="B19" s="59" t="s">
        <v>11</v>
      </c>
      <c r="C19" s="56" t="s">
        <v>29</v>
      </c>
      <c r="D19" s="54"/>
      <c r="E19" s="56">
        <f>F19</f>
        <v>2076337</v>
      </c>
      <c r="F19" s="62">
        <f>G19+H19+J19+I19</f>
        <v>2076337</v>
      </c>
      <c r="G19" s="91">
        <f>SUM(G20:G44)</f>
        <v>0</v>
      </c>
      <c r="H19" s="91">
        <f>SUM(H22:H30)</f>
        <v>0</v>
      </c>
      <c r="I19" s="91">
        <f>SUM(I20:I44)</f>
        <v>2074337</v>
      </c>
      <c r="J19" s="91">
        <f>SUM(J20:J44)</f>
        <v>2000</v>
      </c>
      <c r="K19" s="26"/>
    </row>
    <row r="20" spans="2:11" ht="32.25" thickBot="1">
      <c r="B20" s="58">
        <v>1</v>
      </c>
      <c r="C20" s="50" t="s">
        <v>30</v>
      </c>
      <c r="D20" s="17" t="s">
        <v>9</v>
      </c>
      <c r="E20" s="51">
        <f t="shared" si="0"/>
        <v>960</v>
      </c>
      <c r="F20" s="52">
        <f aca="true" t="shared" si="2" ref="F20:F63">G20+H20+J20+I20</f>
        <v>960</v>
      </c>
      <c r="G20" s="68"/>
      <c r="H20" s="68"/>
      <c r="I20" s="68">
        <v>960</v>
      </c>
      <c r="J20" s="68"/>
      <c r="K20" s="67"/>
    </row>
    <row r="21" spans="2:11" ht="33" customHeight="1" thickBot="1">
      <c r="B21" s="59">
        <v>2</v>
      </c>
      <c r="C21" s="40" t="s">
        <v>31</v>
      </c>
      <c r="D21" s="17" t="s">
        <v>9</v>
      </c>
      <c r="E21" s="51">
        <f t="shared" si="0"/>
        <v>12906</v>
      </c>
      <c r="F21" s="52">
        <f t="shared" si="2"/>
        <v>12906</v>
      </c>
      <c r="G21" s="69"/>
      <c r="H21" s="69"/>
      <c r="I21" s="68">
        <v>12906</v>
      </c>
      <c r="J21" s="38"/>
      <c r="K21" s="26"/>
    </row>
    <row r="22" spans="2:11" ht="48" customHeight="1" thickBot="1">
      <c r="B22" s="53">
        <v>3</v>
      </c>
      <c r="C22" s="41" t="s">
        <v>32</v>
      </c>
      <c r="D22" s="17" t="s">
        <v>9</v>
      </c>
      <c r="E22" s="51">
        <f t="shared" si="0"/>
        <v>875665</v>
      </c>
      <c r="F22" s="52">
        <f t="shared" si="2"/>
        <v>875665</v>
      </c>
      <c r="G22" s="70"/>
      <c r="H22" s="70"/>
      <c r="I22" s="70">
        <v>875665</v>
      </c>
      <c r="J22" s="16"/>
      <c r="K22" s="26"/>
    </row>
    <row r="23" spans="2:11" ht="34.5" customHeight="1" thickBot="1">
      <c r="B23" s="53">
        <v>4</v>
      </c>
      <c r="C23" s="41" t="s">
        <v>33</v>
      </c>
      <c r="D23" s="17" t="s">
        <v>9</v>
      </c>
      <c r="E23" s="51">
        <f t="shared" si="0"/>
        <v>30592</v>
      </c>
      <c r="F23" s="52">
        <f t="shared" si="2"/>
        <v>30592</v>
      </c>
      <c r="G23" s="70"/>
      <c r="H23" s="70"/>
      <c r="I23" s="70">
        <v>30592</v>
      </c>
      <c r="J23" s="16"/>
      <c r="K23" s="26"/>
    </row>
    <row r="24" spans="2:11" ht="34.5" customHeight="1">
      <c r="B24" s="53">
        <v>5</v>
      </c>
      <c r="C24" s="42" t="s">
        <v>34</v>
      </c>
      <c r="D24" s="17" t="s">
        <v>9</v>
      </c>
      <c r="E24" s="51">
        <f t="shared" si="0"/>
        <v>252494</v>
      </c>
      <c r="F24" s="52">
        <f t="shared" si="2"/>
        <v>252494</v>
      </c>
      <c r="G24" s="70"/>
      <c r="H24" s="70"/>
      <c r="I24" s="70">
        <v>252494</v>
      </c>
      <c r="J24" s="16"/>
      <c r="K24" s="26"/>
    </row>
    <row r="25" spans="2:11" ht="15.75">
      <c r="B25" s="53">
        <v>6</v>
      </c>
      <c r="C25" s="42" t="s">
        <v>35</v>
      </c>
      <c r="D25" s="17" t="s">
        <v>19</v>
      </c>
      <c r="E25" s="51">
        <f t="shared" si="0"/>
        <v>7182</v>
      </c>
      <c r="F25" s="52">
        <f t="shared" si="2"/>
        <v>7182</v>
      </c>
      <c r="G25" s="70"/>
      <c r="H25" s="70"/>
      <c r="I25" s="70">
        <v>7182</v>
      </c>
      <c r="J25" s="16"/>
      <c r="K25" s="26"/>
    </row>
    <row r="26" spans="2:11" ht="15.75">
      <c r="B26" s="53">
        <v>7</v>
      </c>
      <c r="C26" s="42" t="s">
        <v>39</v>
      </c>
      <c r="D26" s="17" t="s">
        <v>19</v>
      </c>
      <c r="E26" s="51">
        <f t="shared" si="0"/>
        <v>1147</v>
      </c>
      <c r="F26" s="52">
        <f t="shared" si="2"/>
        <v>1147</v>
      </c>
      <c r="G26" s="70"/>
      <c r="H26" s="70"/>
      <c r="I26" s="70">
        <v>1147</v>
      </c>
      <c r="J26" s="16"/>
      <c r="K26" s="26"/>
    </row>
    <row r="27" spans="2:11" ht="15.75">
      <c r="B27" s="53">
        <v>8</v>
      </c>
      <c r="C27" s="42" t="s">
        <v>37</v>
      </c>
      <c r="D27" s="17" t="s">
        <v>19</v>
      </c>
      <c r="E27" s="51">
        <f t="shared" si="0"/>
        <v>692</v>
      </c>
      <c r="F27" s="52">
        <f t="shared" si="2"/>
        <v>692</v>
      </c>
      <c r="G27" s="70"/>
      <c r="H27" s="70"/>
      <c r="I27" s="70">
        <v>692</v>
      </c>
      <c r="J27" s="16"/>
      <c r="K27" s="26"/>
    </row>
    <row r="28" spans="2:11" ht="29.25">
      <c r="B28" s="53">
        <v>9</v>
      </c>
      <c r="C28" s="42" t="s">
        <v>36</v>
      </c>
      <c r="D28" s="17" t="s">
        <v>19</v>
      </c>
      <c r="E28" s="51">
        <f t="shared" si="0"/>
        <v>780</v>
      </c>
      <c r="F28" s="52">
        <f t="shared" si="2"/>
        <v>780</v>
      </c>
      <c r="G28" s="70"/>
      <c r="H28" s="70"/>
      <c r="I28" s="70">
        <v>780</v>
      </c>
      <c r="J28" s="16"/>
      <c r="K28" s="26"/>
    </row>
    <row r="29" spans="2:11" ht="15.75">
      <c r="B29" s="53">
        <v>10</v>
      </c>
      <c r="C29" s="42" t="s">
        <v>38</v>
      </c>
      <c r="D29" s="17" t="s">
        <v>19</v>
      </c>
      <c r="E29" s="51">
        <f t="shared" si="0"/>
        <v>1799</v>
      </c>
      <c r="F29" s="52">
        <f t="shared" si="2"/>
        <v>1799</v>
      </c>
      <c r="G29" s="70"/>
      <c r="H29" s="70"/>
      <c r="I29" s="70">
        <v>1799</v>
      </c>
      <c r="J29" s="16"/>
      <c r="K29" s="26"/>
    </row>
    <row r="30" spans="2:12" ht="29.25">
      <c r="B30" s="53">
        <v>11</v>
      </c>
      <c r="C30" s="42" t="s">
        <v>126</v>
      </c>
      <c r="D30" s="17" t="s">
        <v>10</v>
      </c>
      <c r="E30" s="51">
        <f t="shared" si="0"/>
        <v>844362</v>
      </c>
      <c r="F30" s="52">
        <f t="shared" si="2"/>
        <v>844362</v>
      </c>
      <c r="G30" s="71"/>
      <c r="H30" s="70"/>
      <c r="I30" s="70">
        <v>844362</v>
      </c>
      <c r="J30" s="16"/>
      <c r="K30" s="26"/>
      <c r="L30" s="21"/>
    </row>
    <row r="31" spans="2:12" ht="15.75">
      <c r="B31" s="53">
        <v>12</v>
      </c>
      <c r="C31" s="42" t="s">
        <v>40</v>
      </c>
      <c r="D31" s="17" t="s">
        <v>23</v>
      </c>
      <c r="E31" s="51">
        <f t="shared" si="0"/>
        <v>1329</v>
      </c>
      <c r="F31" s="52">
        <f t="shared" si="2"/>
        <v>1329</v>
      </c>
      <c r="G31" s="71"/>
      <c r="H31" s="70"/>
      <c r="I31" s="70">
        <v>1329</v>
      </c>
      <c r="J31" s="16"/>
      <c r="K31" s="26"/>
      <c r="L31" s="21"/>
    </row>
    <row r="32" spans="2:12" ht="15.75">
      <c r="B32" s="53">
        <v>13</v>
      </c>
      <c r="C32" s="42" t="s">
        <v>41</v>
      </c>
      <c r="D32" s="17" t="s">
        <v>23</v>
      </c>
      <c r="E32" s="51">
        <f t="shared" si="0"/>
        <v>2000</v>
      </c>
      <c r="F32" s="52">
        <f t="shared" si="2"/>
        <v>2000</v>
      </c>
      <c r="G32" s="71"/>
      <c r="H32" s="70"/>
      <c r="I32" s="70">
        <v>2000</v>
      </c>
      <c r="J32" s="16"/>
      <c r="K32" s="26"/>
      <c r="L32" s="21"/>
    </row>
    <row r="33" spans="2:12" ht="15.75">
      <c r="B33" s="53">
        <v>14</v>
      </c>
      <c r="C33" s="42" t="s">
        <v>42</v>
      </c>
      <c r="D33" s="17" t="s">
        <v>23</v>
      </c>
      <c r="E33" s="51">
        <f t="shared" si="0"/>
        <v>9690</v>
      </c>
      <c r="F33" s="52">
        <f t="shared" si="2"/>
        <v>9690</v>
      </c>
      <c r="G33" s="71"/>
      <c r="H33" s="70"/>
      <c r="I33" s="70">
        <v>9690</v>
      </c>
      <c r="J33" s="16"/>
      <c r="K33" s="26"/>
      <c r="L33" s="21"/>
    </row>
    <row r="34" spans="2:12" ht="15.75">
      <c r="B34" s="53">
        <v>15</v>
      </c>
      <c r="C34" s="42" t="s">
        <v>43</v>
      </c>
      <c r="D34" s="17" t="s">
        <v>23</v>
      </c>
      <c r="E34" s="51">
        <f t="shared" si="0"/>
        <v>11894</v>
      </c>
      <c r="F34" s="52">
        <f t="shared" si="2"/>
        <v>11894</v>
      </c>
      <c r="G34" s="71"/>
      <c r="H34" s="70"/>
      <c r="I34" s="70">
        <v>11894</v>
      </c>
      <c r="J34" s="16"/>
      <c r="K34" s="26"/>
      <c r="L34" s="21"/>
    </row>
    <row r="35" spans="2:12" ht="15.75">
      <c r="B35" s="53">
        <v>16</v>
      </c>
      <c r="C35" s="42" t="s">
        <v>44</v>
      </c>
      <c r="D35" s="17" t="s">
        <v>23</v>
      </c>
      <c r="E35" s="51">
        <f t="shared" si="0"/>
        <v>2650</v>
      </c>
      <c r="F35" s="52">
        <f t="shared" si="2"/>
        <v>2650</v>
      </c>
      <c r="G35" s="71"/>
      <c r="H35" s="70"/>
      <c r="I35" s="70">
        <v>2650</v>
      </c>
      <c r="J35" s="16"/>
      <c r="K35" s="26"/>
      <c r="L35" s="21"/>
    </row>
    <row r="36" spans="2:12" ht="15.75">
      <c r="B36" s="53">
        <v>17</v>
      </c>
      <c r="C36" s="42" t="s">
        <v>46</v>
      </c>
      <c r="D36" s="17" t="s">
        <v>45</v>
      </c>
      <c r="E36" s="51">
        <f t="shared" si="0"/>
        <v>836</v>
      </c>
      <c r="F36" s="52">
        <f t="shared" si="2"/>
        <v>836</v>
      </c>
      <c r="G36" s="71"/>
      <c r="H36" s="70"/>
      <c r="I36" s="70">
        <v>836</v>
      </c>
      <c r="J36" s="16"/>
      <c r="K36" s="26"/>
      <c r="L36" s="21"/>
    </row>
    <row r="37" spans="2:12" ht="29.25">
      <c r="B37" s="53">
        <v>18</v>
      </c>
      <c r="C37" s="42" t="s">
        <v>47</v>
      </c>
      <c r="D37" s="17" t="s">
        <v>45</v>
      </c>
      <c r="E37" s="51">
        <f t="shared" si="0"/>
        <v>946</v>
      </c>
      <c r="F37" s="52">
        <f t="shared" si="2"/>
        <v>946</v>
      </c>
      <c r="G37" s="71"/>
      <c r="H37" s="70"/>
      <c r="I37" s="70">
        <v>946</v>
      </c>
      <c r="J37" s="16"/>
      <c r="K37" s="26"/>
      <c r="L37" s="21"/>
    </row>
    <row r="38" spans="2:12" ht="15.75">
      <c r="B38" s="53">
        <v>19</v>
      </c>
      <c r="C38" s="42" t="s">
        <v>48</v>
      </c>
      <c r="D38" s="17" t="s">
        <v>45</v>
      </c>
      <c r="E38" s="51">
        <f t="shared" si="0"/>
        <v>1300</v>
      </c>
      <c r="F38" s="52">
        <f t="shared" si="2"/>
        <v>1300</v>
      </c>
      <c r="G38" s="71"/>
      <c r="H38" s="70"/>
      <c r="I38" s="70">
        <v>1300</v>
      </c>
      <c r="J38" s="16"/>
      <c r="K38" s="26"/>
      <c r="L38" s="21"/>
    </row>
    <row r="39" spans="2:12" ht="15.75">
      <c r="B39" s="53">
        <v>20</v>
      </c>
      <c r="C39" s="42" t="s">
        <v>49</v>
      </c>
      <c r="D39" s="17" t="s">
        <v>45</v>
      </c>
      <c r="E39" s="51">
        <f t="shared" si="0"/>
        <v>2169</v>
      </c>
      <c r="F39" s="52">
        <f t="shared" si="2"/>
        <v>2169</v>
      </c>
      <c r="G39" s="71"/>
      <c r="H39" s="70"/>
      <c r="I39" s="70">
        <v>2169</v>
      </c>
      <c r="J39" s="16"/>
      <c r="K39" s="26"/>
      <c r="L39" s="21"/>
    </row>
    <row r="40" spans="2:12" ht="15.75">
      <c r="B40" s="53">
        <v>21</v>
      </c>
      <c r="C40" s="42" t="s">
        <v>50</v>
      </c>
      <c r="D40" s="17" t="s">
        <v>45</v>
      </c>
      <c r="E40" s="51">
        <f t="shared" si="0"/>
        <v>2000</v>
      </c>
      <c r="F40" s="52">
        <f t="shared" si="2"/>
        <v>2000</v>
      </c>
      <c r="G40" s="71"/>
      <c r="H40" s="70"/>
      <c r="I40" s="70"/>
      <c r="J40" s="16">
        <v>2000</v>
      </c>
      <c r="K40" s="26"/>
      <c r="L40" s="21"/>
    </row>
    <row r="41" spans="2:12" ht="15.75">
      <c r="B41" s="53">
        <v>22</v>
      </c>
      <c r="C41" s="42" t="s">
        <v>58</v>
      </c>
      <c r="D41" s="17" t="s">
        <v>26</v>
      </c>
      <c r="E41" s="51">
        <f t="shared" si="0"/>
        <v>4776</v>
      </c>
      <c r="F41" s="52">
        <f t="shared" si="2"/>
        <v>4776</v>
      </c>
      <c r="G41" s="71"/>
      <c r="H41" s="70"/>
      <c r="I41" s="70">
        <v>4776</v>
      </c>
      <c r="J41" s="16"/>
      <c r="K41" s="26"/>
      <c r="L41" s="21"/>
    </row>
    <row r="42" spans="2:12" ht="15.75">
      <c r="B42" s="53">
        <v>23</v>
      </c>
      <c r="C42" s="42" t="s">
        <v>59</v>
      </c>
      <c r="D42" s="17" t="s">
        <v>26</v>
      </c>
      <c r="E42" s="51">
        <f t="shared" si="0"/>
        <v>3896</v>
      </c>
      <c r="F42" s="52">
        <f t="shared" si="2"/>
        <v>3896</v>
      </c>
      <c r="G42" s="71"/>
      <c r="H42" s="70"/>
      <c r="I42" s="70">
        <v>3896</v>
      </c>
      <c r="J42" s="16"/>
      <c r="K42" s="26"/>
      <c r="L42" s="21"/>
    </row>
    <row r="43" spans="2:12" ht="15.75">
      <c r="B43" s="53">
        <v>24</v>
      </c>
      <c r="C43" s="42" t="s">
        <v>60</v>
      </c>
      <c r="D43" s="17" t="s">
        <v>26</v>
      </c>
      <c r="E43" s="51">
        <f t="shared" si="0"/>
        <v>1488</v>
      </c>
      <c r="F43" s="52">
        <f t="shared" si="2"/>
        <v>1488</v>
      </c>
      <c r="G43" s="71"/>
      <c r="H43" s="70"/>
      <c r="I43" s="70">
        <v>1488</v>
      </c>
      <c r="J43" s="16"/>
      <c r="K43" s="26"/>
      <c r="L43" s="21"/>
    </row>
    <row r="44" spans="2:12" ht="15.75">
      <c r="B44" s="53">
        <v>25</v>
      </c>
      <c r="C44" s="42" t="s">
        <v>61</v>
      </c>
      <c r="D44" s="17" t="s">
        <v>26</v>
      </c>
      <c r="E44" s="51">
        <f t="shared" si="0"/>
        <v>2784</v>
      </c>
      <c r="F44" s="52">
        <f t="shared" si="2"/>
        <v>2784</v>
      </c>
      <c r="G44" s="71"/>
      <c r="H44" s="70"/>
      <c r="I44" s="70">
        <v>2784</v>
      </c>
      <c r="J44" s="16"/>
      <c r="K44" s="26"/>
      <c r="L44" s="21"/>
    </row>
    <row r="45" spans="2:12" ht="15.75">
      <c r="B45" s="59" t="s">
        <v>51</v>
      </c>
      <c r="C45" s="60" t="s">
        <v>52</v>
      </c>
      <c r="D45" s="61"/>
      <c r="E45" s="56">
        <f>F45</f>
        <v>40669</v>
      </c>
      <c r="F45" s="62">
        <f>G45+H45+J45+I45</f>
        <v>40669</v>
      </c>
      <c r="G45" s="72">
        <f>SUM(G46:G47)</f>
        <v>0</v>
      </c>
      <c r="H45" s="73">
        <f>SUM(H46:H47)</f>
        <v>0</v>
      </c>
      <c r="I45" s="73">
        <f>SUM(I46:I47)</f>
        <v>40669</v>
      </c>
      <c r="J45" s="63">
        <f>SUM(J46:J47)</f>
        <v>0</v>
      </c>
      <c r="K45" s="26"/>
      <c r="L45" s="21"/>
    </row>
    <row r="46" spans="2:12" ht="15">
      <c r="B46" s="53">
        <v>1</v>
      </c>
      <c r="C46" s="42" t="s">
        <v>53</v>
      </c>
      <c r="D46" s="17" t="s">
        <v>23</v>
      </c>
      <c r="E46" s="87">
        <f t="shared" si="0"/>
        <v>37650</v>
      </c>
      <c r="F46" s="88">
        <f t="shared" si="2"/>
        <v>37650</v>
      </c>
      <c r="G46" s="74"/>
      <c r="H46" s="75"/>
      <c r="I46" s="75">
        <v>37650</v>
      </c>
      <c r="J46" s="65"/>
      <c r="K46" s="26"/>
      <c r="L46" s="21"/>
    </row>
    <row r="47" spans="2:12" ht="15">
      <c r="B47" s="53">
        <v>2</v>
      </c>
      <c r="C47" s="42" t="s">
        <v>54</v>
      </c>
      <c r="D47" s="17" t="s">
        <v>26</v>
      </c>
      <c r="E47" s="87">
        <f t="shared" si="0"/>
        <v>3019</v>
      </c>
      <c r="F47" s="88">
        <f t="shared" si="2"/>
        <v>3019</v>
      </c>
      <c r="G47" s="74"/>
      <c r="H47" s="75"/>
      <c r="I47" s="75">
        <v>3019</v>
      </c>
      <c r="J47" s="65"/>
      <c r="K47" s="26"/>
      <c r="L47" s="21"/>
    </row>
    <row r="48" spans="2:12" ht="15.75">
      <c r="B48" s="59" t="s">
        <v>55</v>
      </c>
      <c r="C48" s="60" t="s">
        <v>56</v>
      </c>
      <c r="D48" s="61"/>
      <c r="E48" s="56">
        <f>F48</f>
        <v>94218</v>
      </c>
      <c r="F48" s="62">
        <f>G48+H48+J48+I48</f>
        <v>94218</v>
      </c>
      <c r="G48" s="72">
        <f>SUM(G49:G50)</f>
        <v>0</v>
      </c>
      <c r="H48" s="73">
        <f>SUM(H49:H50)</f>
        <v>0</v>
      </c>
      <c r="I48" s="73">
        <f>SUM(I49:I57)</f>
        <v>37503</v>
      </c>
      <c r="J48" s="63">
        <f>SUM(J49:J57)</f>
        <v>56715</v>
      </c>
      <c r="K48" s="26"/>
      <c r="L48" s="21"/>
    </row>
    <row r="49" spans="2:12" ht="29.25">
      <c r="B49" s="53">
        <v>1</v>
      </c>
      <c r="C49" s="42" t="s">
        <v>57</v>
      </c>
      <c r="D49" s="17" t="s">
        <v>19</v>
      </c>
      <c r="E49" s="87">
        <f t="shared" si="0"/>
        <v>1165</v>
      </c>
      <c r="F49" s="88">
        <f t="shared" si="2"/>
        <v>1165</v>
      </c>
      <c r="G49" s="74"/>
      <c r="H49" s="75"/>
      <c r="I49" s="75">
        <v>1165</v>
      </c>
      <c r="J49" s="65"/>
      <c r="K49" s="26"/>
      <c r="L49" s="21"/>
    </row>
    <row r="50" spans="2:12" ht="15">
      <c r="B50" s="53">
        <v>2</v>
      </c>
      <c r="C50" s="42" t="s">
        <v>62</v>
      </c>
      <c r="D50" s="17" t="s">
        <v>19</v>
      </c>
      <c r="E50" s="87">
        <f t="shared" si="0"/>
        <v>3000</v>
      </c>
      <c r="F50" s="88">
        <f t="shared" si="2"/>
        <v>3000</v>
      </c>
      <c r="G50" s="74"/>
      <c r="H50" s="75"/>
      <c r="I50" s="75">
        <v>3000</v>
      </c>
      <c r="J50" s="65"/>
      <c r="K50" s="26"/>
      <c r="L50" s="21"/>
    </row>
    <row r="51" spans="2:12" ht="15">
      <c r="B51" s="53">
        <v>3</v>
      </c>
      <c r="C51" s="42" t="s">
        <v>63</v>
      </c>
      <c r="D51" s="17" t="s">
        <v>19</v>
      </c>
      <c r="E51" s="87">
        <f t="shared" si="0"/>
        <v>3549</v>
      </c>
      <c r="F51" s="88">
        <f t="shared" si="2"/>
        <v>3549</v>
      </c>
      <c r="G51" s="74"/>
      <c r="H51" s="75"/>
      <c r="I51" s="75">
        <v>3549</v>
      </c>
      <c r="J51" s="65"/>
      <c r="K51" s="26"/>
      <c r="L51" s="21"/>
    </row>
    <row r="52" spans="2:12" ht="15">
      <c r="B52" s="53">
        <v>4</v>
      </c>
      <c r="C52" s="42" t="s">
        <v>64</v>
      </c>
      <c r="D52" s="17" t="s">
        <v>10</v>
      </c>
      <c r="E52" s="87">
        <f t="shared" si="0"/>
        <v>35995</v>
      </c>
      <c r="F52" s="88">
        <f t="shared" si="2"/>
        <v>35995</v>
      </c>
      <c r="G52" s="74"/>
      <c r="H52" s="75"/>
      <c r="I52" s="75"/>
      <c r="J52" s="65">
        <v>35995</v>
      </c>
      <c r="K52" s="26"/>
      <c r="L52" s="21"/>
    </row>
    <row r="53" spans="2:12" ht="29.25">
      <c r="B53" s="53">
        <v>5</v>
      </c>
      <c r="C53" s="42" t="s">
        <v>65</v>
      </c>
      <c r="D53" s="17" t="s">
        <v>23</v>
      </c>
      <c r="E53" s="87">
        <f t="shared" si="0"/>
        <v>2670</v>
      </c>
      <c r="F53" s="88">
        <f t="shared" si="2"/>
        <v>2670</v>
      </c>
      <c r="G53" s="74"/>
      <c r="H53" s="75"/>
      <c r="I53" s="75">
        <v>2670</v>
      </c>
      <c r="J53" s="65"/>
      <c r="K53" s="26"/>
      <c r="L53" s="21"/>
    </row>
    <row r="54" spans="2:12" ht="15">
      <c r="B54" s="53">
        <v>6</v>
      </c>
      <c r="C54" s="42" t="s">
        <v>66</v>
      </c>
      <c r="D54" s="17" t="s">
        <v>23</v>
      </c>
      <c r="E54" s="87">
        <f t="shared" si="0"/>
        <v>13400</v>
      </c>
      <c r="F54" s="88">
        <f t="shared" si="2"/>
        <v>13400</v>
      </c>
      <c r="G54" s="74"/>
      <c r="H54" s="75"/>
      <c r="I54" s="75"/>
      <c r="J54" s="65">
        <v>13400</v>
      </c>
      <c r="K54" s="26"/>
      <c r="L54" s="21"/>
    </row>
    <row r="55" spans="2:12" ht="15">
      <c r="B55" s="53">
        <v>7</v>
      </c>
      <c r="C55" s="42" t="s">
        <v>67</v>
      </c>
      <c r="D55" s="17" t="s">
        <v>23</v>
      </c>
      <c r="E55" s="87">
        <f t="shared" si="0"/>
        <v>7320</v>
      </c>
      <c r="F55" s="88">
        <f t="shared" si="2"/>
        <v>7320</v>
      </c>
      <c r="G55" s="74"/>
      <c r="H55" s="75"/>
      <c r="I55" s="75"/>
      <c r="J55" s="65">
        <v>7320</v>
      </c>
      <c r="K55" s="26"/>
      <c r="L55" s="21"/>
    </row>
    <row r="56" spans="2:12" ht="15">
      <c r="B56" s="53">
        <v>8</v>
      </c>
      <c r="C56" s="42" t="s">
        <v>69</v>
      </c>
      <c r="D56" s="17" t="s">
        <v>68</v>
      </c>
      <c r="E56" s="87">
        <f t="shared" si="0"/>
        <v>19800</v>
      </c>
      <c r="F56" s="88">
        <f t="shared" si="2"/>
        <v>19800</v>
      </c>
      <c r="G56" s="74"/>
      <c r="H56" s="75"/>
      <c r="I56" s="75">
        <v>19800</v>
      </c>
      <c r="J56" s="65"/>
      <c r="K56" s="26"/>
      <c r="L56" s="21"/>
    </row>
    <row r="57" spans="2:12" ht="15">
      <c r="B57" s="53">
        <v>9</v>
      </c>
      <c r="C57" s="42" t="s">
        <v>70</v>
      </c>
      <c r="D57" s="17" t="s">
        <v>45</v>
      </c>
      <c r="E57" s="87">
        <f t="shared" si="0"/>
        <v>7319</v>
      </c>
      <c r="F57" s="88">
        <f t="shared" si="2"/>
        <v>7319</v>
      </c>
      <c r="G57" s="74"/>
      <c r="H57" s="75"/>
      <c r="I57" s="75">
        <v>7319</v>
      </c>
      <c r="J57" s="65"/>
      <c r="K57" s="26"/>
      <c r="L57" s="21"/>
    </row>
    <row r="58" spans="2:11" ht="15.75">
      <c r="B58" s="59" t="s">
        <v>71</v>
      </c>
      <c r="C58" s="56" t="s">
        <v>72</v>
      </c>
      <c r="D58" s="54"/>
      <c r="E58" s="56">
        <f>F58</f>
        <v>3656519</v>
      </c>
      <c r="F58" s="62">
        <f>G58+H58+J58+I58</f>
        <v>3656519</v>
      </c>
      <c r="G58" s="93">
        <f>SUM(G59:G64)</f>
        <v>0</v>
      </c>
      <c r="H58" s="93">
        <f>SUM(H59:H83)</f>
        <v>2985800</v>
      </c>
      <c r="I58" s="93">
        <f>SUM(I59:I64)</f>
        <v>0</v>
      </c>
      <c r="J58" s="93">
        <f>SUM(J59:J83)</f>
        <v>670719</v>
      </c>
      <c r="K58" s="26"/>
    </row>
    <row r="59" spans="2:11" s="79" customFormat="1" ht="29.25">
      <c r="B59" s="53">
        <v>1</v>
      </c>
      <c r="C59" s="42" t="s">
        <v>73</v>
      </c>
      <c r="D59" s="18" t="s">
        <v>9</v>
      </c>
      <c r="E59" s="87">
        <f t="shared" si="0"/>
        <v>128000</v>
      </c>
      <c r="F59" s="88">
        <f t="shared" si="2"/>
        <v>128000</v>
      </c>
      <c r="G59" s="76"/>
      <c r="H59" s="77">
        <v>128000</v>
      </c>
      <c r="I59" s="66"/>
      <c r="J59" s="65"/>
      <c r="K59" s="78"/>
    </row>
    <row r="60" spans="2:11" s="79" customFormat="1" ht="15">
      <c r="B60" s="53">
        <v>2</v>
      </c>
      <c r="C60" s="43" t="s">
        <v>74</v>
      </c>
      <c r="D60" s="18" t="s">
        <v>9</v>
      </c>
      <c r="E60" s="87">
        <f t="shared" si="0"/>
        <v>28693</v>
      </c>
      <c r="F60" s="88">
        <f t="shared" si="2"/>
        <v>28693</v>
      </c>
      <c r="G60" s="76"/>
      <c r="H60" s="77"/>
      <c r="I60" s="66"/>
      <c r="J60" s="65">
        <v>28693</v>
      </c>
      <c r="K60" s="78"/>
    </row>
    <row r="61" spans="2:11" s="79" customFormat="1" ht="28.5">
      <c r="B61" s="53">
        <v>3</v>
      </c>
      <c r="C61" s="44" t="s">
        <v>76</v>
      </c>
      <c r="D61" s="18" t="s">
        <v>9</v>
      </c>
      <c r="E61" s="87">
        <f>F61</f>
        <v>397749</v>
      </c>
      <c r="F61" s="88">
        <f t="shared" si="2"/>
        <v>397749</v>
      </c>
      <c r="G61" s="76"/>
      <c r="H61" s="77">
        <v>397749</v>
      </c>
      <c r="I61" s="66"/>
      <c r="J61" s="65"/>
      <c r="K61" s="78"/>
    </row>
    <row r="62" spans="2:11" s="79" customFormat="1" ht="30" thickBot="1">
      <c r="B62" s="53">
        <v>4</v>
      </c>
      <c r="C62" s="42" t="s">
        <v>75</v>
      </c>
      <c r="D62" s="18" t="s">
        <v>9</v>
      </c>
      <c r="E62" s="87">
        <f t="shared" si="0"/>
        <v>391899</v>
      </c>
      <c r="F62" s="88">
        <f t="shared" si="2"/>
        <v>391899</v>
      </c>
      <c r="G62" s="76"/>
      <c r="H62" s="77">
        <v>391899</v>
      </c>
      <c r="I62" s="66"/>
      <c r="J62" s="65"/>
      <c r="K62" s="78"/>
    </row>
    <row r="63" spans="2:11" s="79" customFormat="1" ht="30" thickBot="1">
      <c r="B63" s="53">
        <v>5</v>
      </c>
      <c r="C63" s="41" t="s">
        <v>77</v>
      </c>
      <c r="D63" s="18" t="s">
        <v>9</v>
      </c>
      <c r="E63" s="87">
        <f t="shared" si="0"/>
        <v>458238</v>
      </c>
      <c r="F63" s="88">
        <f t="shared" si="2"/>
        <v>458238</v>
      </c>
      <c r="G63" s="76"/>
      <c r="H63" s="77">
        <v>457211</v>
      </c>
      <c r="I63" s="66"/>
      <c r="J63" s="65">
        <v>1027</v>
      </c>
      <c r="K63" s="78"/>
    </row>
    <row r="64" spans="2:11" s="79" customFormat="1" ht="30" thickBot="1">
      <c r="B64" s="53">
        <v>6</v>
      </c>
      <c r="C64" s="41" t="s">
        <v>78</v>
      </c>
      <c r="D64" s="18" t="s">
        <v>9</v>
      </c>
      <c r="E64" s="87">
        <f>F64</f>
        <v>810941</v>
      </c>
      <c r="F64" s="88">
        <f aca="true" t="shared" si="3" ref="F64:F69">G64+H64+J64+I64</f>
        <v>810941</v>
      </c>
      <c r="G64" s="76"/>
      <c r="H64" s="77">
        <v>810941</v>
      </c>
      <c r="I64" s="66"/>
      <c r="J64" s="65"/>
      <c r="K64" s="78"/>
    </row>
    <row r="65" spans="2:11" s="79" customFormat="1" ht="15">
      <c r="B65" s="53">
        <v>7</v>
      </c>
      <c r="C65" s="45" t="s">
        <v>79</v>
      </c>
      <c r="D65" s="18" t="s">
        <v>23</v>
      </c>
      <c r="E65" s="87">
        <f>F65</f>
        <v>2500</v>
      </c>
      <c r="F65" s="88">
        <f t="shared" si="3"/>
        <v>2500</v>
      </c>
      <c r="G65" s="76"/>
      <c r="H65" s="80"/>
      <c r="I65" s="66"/>
      <c r="J65" s="65">
        <v>2500</v>
      </c>
      <c r="K65" s="78"/>
    </row>
    <row r="66" spans="2:11" s="79" customFormat="1" ht="15">
      <c r="B66" s="53">
        <v>8</v>
      </c>
      <c r="C66" s="45" t="s">
        <v>80</v>
      </c>
      <c r="D66" s="18" t="s">
        <v>23</v>
      </c>
      <c r="E66" s="87">
        <f aca="true" t="shared" si="4" ref="E66:E102">F66</f>
        <v>59985</v>
      </c>
      <c r="F66" s="88">
        <f t="shared" si="3"/>
        <v>59985</v>
      </c>
      <c r="G66" s="76"/>
      <c r="H66" s="80"/>
      <c r="I66" s="66"/>
      <c r="J66" s="65">
        <v>59985</v>
      </c>
      <c r="K66" s="78"/>
    </row>
    <row r="67" spans="2:11" s="79" customFormat="1" ht="15">
      <c r="B67" s="53">
        <v>9</v>
      </c>
      <c r="C67" s="45" t="s">
        <v>81</v>
      </c>
      <c r="D67" s="18" t="s">
        <v>23</v>
      </c>
      <c r="E67" s="87">
        <f t="shared" si="4"/>
        <v>21540</v>
      </c>
      <c r="F67" s="88">
        <f t="shared" si="3"/>
        <v>21540</v>
      </c>
      <c r="G67" s="76"/>
      <c r="H67" s="80"/>
      <c r="I67" s="66"/>
      <c r="J67" s="65">
        <v>21540</v>
      </c>
      <c r="K67" s="78"/>
    </row>
    <row r="68" spans="2:11" s="79" customFormat="1" ht="15">
      <c r="B68" s="53">
        <v>10</v>
      </c>
      <c r="C68" s="45" t="s">
        <v>82</v>
      </c>
      <c r="D68" s="18" t="s">
        <v>23</v>
      </c>
      <c r="E68" s="87">
        <f t="shared" si="4"/>
        <v>3222</v>
      </c>
      <c r="F68" s="88">
        <f t="shared" si="3"/>
        <v>3222</v>
      </c>
      <c r="G68" s="76"/>
      <c r="H68" s="80"/>
      <c r="I68" s="66"/>
      <c r="J68" s="65">
        <v>3222</v>
      </c>
      <c r="K68" s="78"/>
    </row>
    <row r="69" spans="2:11" s="79" customFormat="1" ht="15">
      <c r="B69" s="53">
        <v>11</v>
      </c>
      <c r="C69" s="45" t="s">
        <v>83</v>
      </c>
      <c r="D69" s="18" t="s">
        <v>45</v>
      </c>
      <c r="E69" s="87">
        <f t="shared" si="4"/>
        <v>1920</v>
      </c>
      <c r="F69" s="88">
        <f t="shared" si="3"/>
        <v>1920</v>
      </c>
      <c r="G69" s="76"/>
      <c r="H69" s="80"/>
      <c r="I69" s="66"/>
      <c r="J69" s="65">
        <v>1920</v>
      </c>
      <c r="K69" s="78"/>
    </row>
    <row r="70" spans="2:11" s="79" customFormat="1" ht="15">
      <c r="B70" s="53">
        <v>12</v>
      </c>
      <c r="C70" s="45" t="s">
        <v>84</v>
      </c>
      <c r="D70" s="18" t="s">
        <v>15</v>
      </c>
      <c r="E70" s="87">
        <f t="shared" si="4"/>
        <v>11064</v>
      </c>
      <c r="F70" s="88">
        <f aca="true" t="shared" si="5" ref="F70:F82">G70+H70+J70+I70</f>
        <v>11064</v>
      </c>
      <c r="G70" s="76"/>
      <c r="H70" s="80"/>
      <c r="I70" s="66"/>
      <c r="J70" s="65">
        <v>11064</v>
      </c>
      <c r="K70" s="78"/>
    </row>
    <row r="71" spans="2:11" s="79" customFormat="1" ht="15">
      <c r="B71" s="53">
        <v>13</v>
      </c>
      <c r="C71" s="45" t="s">
        <v>85</v>
      </c>
      <c r="D71" s="18" t="s">
        <v>15</v>
      </c>
      <c r="E71" s="87">
        <f t="shared" si="4"/>
        <v>20348</v>
      </c>
      <c r="F71" s="88">
        <f t="shared" si="5"/>
        <v>20348</v>
      </c>
      <c r="G71" s="76"/>
      <c r="H71" s="80"/>
      <c r="I71" s="66"/>
      <c r="J71" s="65">
        <v>20348</v>
      </c>
      <c r="K71" s="78"/>
    </row>
    <row r="72" spans="2:11" s="79" customFormat="1" ht="15">
      <c r="B72" s="53">
        <v>14</v>
      </c>
      <c r="C72" s="45" t="s">
        <v>86</v>
      </c>
      <c r="D72" s="18" t="s">
        <v>15</v>
      </c>
      <c r="E72" s="87">
        <f t="shared" si="4"/>
        <v>2400</v>
      </c>
      <c r="F72" s="88">
        <f t="shared" si="5"/>
        <v>2400</v>
      </c>
      <c r="G72" s="76"/>
      <c r="H72" s="80"/>
      <c r="I72" s="66"/>
      <c r="J72" s="65">
        <v>2400</v>
      </c>
      <c r="K72" s="78"/>
    </row>
    <row r="73" spans="2:11" s="79" customFormat="1" ht="45">
      <c r="B73" s="53">
        <v>15</v>
      </c>
      <c r="C73" s="45" t="s">
        <v>87</v>
      </c>
      <c r="D73" s="18" t="s">
        <v>15</v>
      </c>
      <c r="E73" s="87">
        <f t="shared" si="4"/>
        <v>818000</v>
      </c>
      <c r="F73" s="88">
        <f t="shared" si="5"/>
        <v>818000</v>
      </c>
      <c r="G73" s="76"/>
      <c r="H73" s="77">
        <v>800000</v>
      </c>
      <c r="I73" s="66"/>
      <c r="J73" s="65">
        <v>18000</v>
      </c>
      <c r="K73" s="78"/>
    </row>
    <row r="74" spans="2:11" s="79" customFormat="1" ht="15">
      <c r="B74" s="53">
        <v>16</v>
      </c>
      <c r="C74" s="45" t="s">
        <v>88</v>
      </c>
      <c r="D74" s="18" t="s">
        <v>15</v>
      </c>
      <c r="E74" s="87">
        <f t="shared" si="4"/>
        <v>25892</v>
      </c>
      <c r="F74" s="88">
        <f t="shared" si="5"/>
        <v>25892</v>
      </c>
      <c r="G74" s="76"/>
      <c r="H74" s="77"/>
      <c r="I74" s="66"/>
      <c r="J74" s="65">
        <v>25892</v>
      </c>
      <c r="K74" s="78"/>
    </row>
    <row r="75" spans="2:11" s="79" customFormat="1" ht="15">
      <c r="B75" s="53">
        <v>17</v>
      </c>
      <c r="C75" s="45" t="s">
        <v>89</v>
      </c>
      <c r="D75" s="18" t="s">
        <v>15</v>
      </c>
      <c r="E75" s="87">
        <f t="shared" si="4"/>
        <v>29987</v>
      </c>
      <c r="F75" s="88">
        <f t="shared" si="5"/>
        <v>29987</v>
      </c>
      <c r="G75" s="76"/>
      <c r="H75" s="77"/>
      <c r="I75" s="66"/>
      <c r="J75" s="65">
        <v>29987</v>
      </c>
      <c r="K75" s="78"/>
    </row>
    <row r="76" spans="2:11" s="79" customFormat="1" ht="15">
      <c r="B76" s="53">
        <v>18</v>
      </c>
      <c r="C76" s="45" t="s">
        <v>89</v>
      </c>
      <c r="D76" s="18" t="s">
        <v>15</v>
      </c>
      <c r="E76" s="87">
        <f t="shared" si="4"/>
        <v>29934</v>
      </c>
      <c r="F76" s="88">
        <f t="shared" si="5"/>
        <v>29934</v>
      </c>
      <c r="G76" s="76"/>
      <c r="H76" s="77"/>
      <c r="I76" s="66"/>
      <c r="J76" s="65">
        <v>29934</v>
      </c>
      <c r="K76" s="78"/>
    </row>
    <row r="77" spans="2:11" s="79" customFormat="1" ht="15">
      <c r="B77" s="53">
        <v>19</v>
      </c>
      <c r="C77" s="45" t="s">
        <v>89</v>
      </c>
      <c r="D77" s="18" t="s">
        <v>15</v>
      </c>
      <c r="E77" s="87">
        <f t="shared" si="4"/>
        <v>12969</v>
      </c>
      <c r="F77" s="88">
        <f t="shared" si="5"/>
        <v>12969</v>
      </c>
      <c r="G77" s="76"/>
      <c r="H77" s="77"/>
      <c r="I77" s="66"/>
      <c r="J77" s="65">
        <v>12969</v>
      </c>
      <c r="K77" s="78"/>
    </row>
    <row r="78" spans="2:11" s="79" customFormat="1" ht="30">
      <c r="B78" s="53">
        <v>20</v>
      </c>
      <c r="C78" s="45" t="s">
        <v>90</v>
      </c>
      <c r="D78" s="18" t="s">
        <v>15</v>
      </c>
      <c r="E78" s="87">
        <f t="shared" si="4"/>
        <v>4871</v>
      </c>
      <c r="F78" s="88">
        <f t="shared" si="5"/>
        <v>4871</v>
      </c>
      <c r="G78" s="76"/>
      <c r="H78" s="77"/>
      <c r="I78" s="66"/>
      <c r="J78" s="65">
        <v>4871</v>
      </c>
      <c r="K78" s="78"/>
    </row>
    <row r="79" spans="2:11" s="79" customFormat="1" ht="15">
      <c r="B79" s="53">
        <v>21</v>
      </c>
      <c r="C79" s="45" t="s">
        <v>91</v>
      </c>
      <c r="D79" s="18" t="s">
        <v>15</v>
      </c>
      <c r="E79" s="87">
        <f t="shared" si="4"/>
        <v>10063</v>
      </c>
      <c r="F79" s="88">
        <f t="shared" si="5"/>
        <v>10063</v>
      </c>
      <c r="G79" s="76"/>
      <c r="H79" s="77"/>
      <c r="I79" s="66"/>
      <c r="J79" s="65">
        <v>10063</v>
      </c>
      <c r="K79" s="78"/>
    </row>
    <row r="80" spans="2:11" s="79" customFormat="1" ht="15">
      <c r="B80" s="53">
        <v>22</v>
      </c>
      <c r="C80" s="45" t="s">
        <v>92</v>
      </c>
      <c r="D80" s="18" t="s">
        <v>15</v>
      </c>
      <c r="E80" s="87">
        <f t="shared" si="4"/>
        <v>312704</v>
      </c>
      <c r="F80" s="88">
        <f t="shared" si="5"/>
        <v>312704</v>
      </c>
      <c r="G80" s="76"/>
      <c r="H80" s="77"/>
      <c r="I80" s="66"/>
      <c r="J80" s="65">
        <v>312704</v>
      </c>
      <c r="K80" s="78"/>
    </row>
    <row r="81" spans="2:12" ht="15.75">
      <c r="B81" s="53">
        <v>23</v>
      </c>
      <c r="C81" s="42" t="s">
        <v>122</v>
      </c>
      <c r="D81" s="17" t="s">
        <v>15</v>
      </c>
      <c r="E81" s="51">
        <f>F81</f>
        <v>28130</v>
      </c>
      <c r="F81" s="52">
        <f>SUM(G81:J81)</f>
        <v>28130</v>
      </c>
      <c r="G81" s="71"/>
      <c r="H81" s="70"/>
      <c r="I81" s="70"/>
      <c r="J81" s="16">
        <v>28130</v>
      </c>
      <c r="K81" s="26"/>
      <c r="L81" s="21"/>
    </row>
    <row r="82" spans="2:11" s="79" customFormat="1" ht="15">
      <c r="B82" s="53">
        <v>24</v>
      </c>
      <c r="C82" s="45" t="s">
        <v>93</v>
      </c>
      <c r="D82" s="18" t="s">
        <v>26</v>
      </c>
      <c r="E82" s="87">
        <f t="shared" si="4"/>
        <v>2000</v>
      </c>
      <c r="F82" s="88">
        <f t="shared" si="5"/>
        <v>2000</v>
      </c>
      <c r="G82" s="76"/>
      <c r="H82" s="77"/>
      <c r="I82" s="66"/>
      <c r="J82" s="65">
        <v>2000</v>
      </c>
      <c r="K82" s="78"/>
    </row>
    <row r="83" spans="2:11" s="79" customFormat="1" ht="15">
      <c r="B83" s="53">
        <v>25</v>
      </c>
      <c r="C83" s="45" t="s">
        <v>94</v>
      </c>
      <c r="D83" s="18" t="s">
        <v>26</v>
      </c>
      <c r="E83" s="87">
        <f t="shared" si="4"/>
        <v>43470</v>
      </c>
      <c r="F83" s="88">
        <f aca="true" t="shared" si="6" ref="F83:F102">G83+H83+J83+I83</f>
        <v>43470</v>
      </c>
      <c r="G83" s="76"/>
      <c r="H83" s="77"/>
      <c r="I83" s="66"/>
      <c r="J83" s="65">
        <v>43470</v>
      </c>
      <c r="K83" s="78"/>
    </row>
    <row r="84" spans="2:11" s="79" customFormat="1" ht="15.75">
      <c r="B84" s="59" t="s">
        <v>95</v>
      </c>
      <c r="C84" s="81" t="s">
        <v>96</v>
      </c>
      <c r="D84" s="82"/>
      <c r="E84" s="56">
        <f>SUM(F84)</f>
        <v>2121080</v>
      </c>
      <c r="F84" s="62">
        <f t="shared" si="6"/>
        <v>2121080</v>
      </c>
      <c r="G84" s="83">
        <f>SUM(G85:G102)</f>
        <v>0</v>
      </c>
      <c r="H84" s="84">
        <f>SUM(H85:H102)</f>
        <v>430800</v>
      </c>
      <c r="I84" s="64">
        <f>SUM(I85:I102)</f>
        <v>0</v>
      </c>
      <c r="J84" s="63">
        <f>SUM(J85:J102)</f>
        <v>1690280</v>
      </c>
      <c r="K84" s="78"/>
    </row>
    <row r="85" spans="2:11" s="79" customFormat="1" ht="30">
      <c r="B85" s="53">
        <v>1</v>
      </c>
      <c r="C85" s="45" t="s">
        <v>97</v>
      </c>
      <c r="D85" s="85" t="s">
        <v>9</v>
      </c>
      <c r="E85" s="87">
        <f t="shared" si="4"/>
        <v>1526000</v>
      </c>
      <c r="F85" s="88">
        <f t="shared" si="6"/>
        <v>1526000</v>
      </c>
      <c r="G85" s="76"/>
      <c r="H85" s="77"/>
      <c r="I85" s="66"/>
      <c r="J85" s="65">
        <v>1526000</v>
      </c>
      <c r="K85" s="78"/>
    </row>
    <row r="86" spans="2:11" s="79" customFormat="1" ht="30">
      <c r="B86" s="53">
        <v>2</v>
      </c>
      <c r="C86" s="45" t="s">
        <v>98</v>
      </c>
      <c r="D86" s="85" t="s">
        <v>23</v>
      </c>
      <c r="E86" s="87">
        <f t="shared" si="4"/>
        <v>1560</v>
      </c>
      <c r="F86" s="88">
        <f t="shared" si="6"/>
        <v>1560</v>
      </c>
      <c r="G86" s="76"/>
      <c r="H86" s="77"/>
      <c r="I86" s="66"/>
      <c r="J86" s="65">
        <v>1560</v>
      </c>
      <c r="K86" s="78"/>
    </row>
    <row r="87" spans="2:11" s="79" customFormat="1" ht="15">
      <c r="B87" s="53">
        <v>3</v>
      </c>
      <c r="C87" s="45" t="s">
        <v>99</v>
      </c>
      <c r="D87" s="85" t="s">
        <v>23</v>
      </c>
      <c r="E87" s="87">
        <f t="shared" si="4"/>
        <v>50000</v>
      </c>
      <c r="F87" s="88">
        <f t="shared" si="6"/>
        <v>50000</v>
      </c>
      <c r="G87" s="76"/>
      <c r="H87" s="77"/>
      <c r="I87" s="66"/>
      <c r="J87" s="65">
        <v>50000</v>
      </c>
      <c r="K87" s="78"/>
    </row>
    <row r="88" spans="2:11" s="79" customFormat="1" ht="15">
      <c r="B88" s="53">
        <v>4</v>
      </c>
      <c r="C88" s="45" t="s">
        <v>100</v>
      </c>
      <c r="D88" s="85" t="s">
        <v>23</v>
      </c>
      <c r="E88" s="87">
        <f t="shared" si="4"/>
        <v>28000</v>
      </c>
      <c r="F88" s="88">
        <f t="shared" si="6"/>
        <v>28000</v>
      </c>
      <c r="G88" s="76"/>
      <c r="H88" s="77"/>
      <c r="I88" s="66"/>
      <c r="J88" s="65">
        <v>28000</v>
      </c>
      <c r="K88" s="78"/>
    </row>
    <row r="89" spans="2:11" s="79" customFormat="1" ht="15">
      <c r="B89" s="53">
        <v>5</v>
      </c>
      <c r="C89" s="45" t="s">
        <v>101</v>
      </c>
      <c r="D89" s="85" t="s">
        <v>23</v>
      </c>
      <c r="E89" s="87">
        <f t="shared" si="4"/>
        <v>10152</v>
      </c>
      <c r="F89" s="88">
        <f t="shared" si="6"/>
        <v>10152</v>
      </c>
      <c r="G89" s="76"/>
      <c r="H89" s="77"/>
      <c r="I89" s="66"/>
      <c r="J89" s="65">
        <v>10152</v>
      </c>
      <c r="K89" s="78"/>
    </row>
    <row r="90" spans="2:11" s="79" customFormat="1" ht="15">
      <c r="B90" s="53">
        <v>6</v>
      </c>
      <c r="C90" s="45" t="s">
        <v>102</v>
      </c>
      <c r="D90" s="85" t="s">
        <v>23</v>
      </c>
      <c r="E90" s="87">
        <f t="shared" si="4"/>
        <v>11760</v>
      </c>
      <c r="F90" s="88">
        <f t="shared" si="6"/>
        <v>11760</v>
      </c>
      <c r="G90" s="76"/>
      <c r="H90" s="77"/>
      <c r="I90" s="66"/>
      <c r="J90" s="65">
        <v>11760</v>
      </c>
      <c r="K90" s="78"/>
    </row>
    <row r="91" spans="2:11" s="79" customFormat="1" ht="15">
      <c r="B91" s="53">
        <v>7</v>
      </c>
      <c r="C91" s="45" t="s">
        <v>103</v>
      </c>
      <c r="D91" s="85" t="s">
        <v>23</v>
      </c>
      <c r="E91" s="87">
        <f t="shared" si="4"/>
        <v>430800</v>
      </c>
      <c r="F91" s="88">
        <f t="shared" si="6"/>
        <v>430800</v>
      </c>
      <c r="G91" s="76"/>
      <c r="H91" s="77">
        <v>430800</v>
      </c>
      <c r="I91" s="66"/>
      <c r="J91" s="65"/>
      <c r="K91" s="78"/>
    </row>
    <row r="92" spans="2:11" s="79" customFormat="1" ht="15">
      <c r="B92" s="53">
        <v>8</v>
      </c>
      <c r="C92" s="45" t="s">
        <v>104</v>
      </c>
      <c r="D92" s="85" t="s">
        <v>45</v>
      </c>
      <c r="E92" s="87">
        <f t="shared" si="4"/>
        <v>7074</v>
      </c>
      <c r="F92" s="88">
        <f t="shared" si="6"/>
        <v>7074</v>
      </c>
      <c r="G92" s="76"/>
      <c r="H92" s="77"/>
      <c r="I92" s="66"/>
      <c r="J92" s="65">
        <v>7074</v>
      </c>
      <c r="K92" s="78"/>
    </row>
    <row r="93" spans="2:11" s="79" customFormat="1" ht="15">
      <c r="B93" s="53">
        <v>9</v>
      </c>
      <c r="C93" s="45" t="s">
        <v>105</v>
      </c>
      <c r="D93" s="85" t="s">
        <v>45</v>
      </c>
      <c r="E93" s="87">
        <f t="shared" si="4"/>
        <v>5200</v>
      </c>
      <c r="F93" s="88">
        <f t="shared" si="6"/>
        <v>5200</v>
      </c>
      <c r="G93" s="76"/>
      <c r="H93" s="77"/>
      <c r="I93" s="66"/>
      <c r="J93" s="65">
        <v>5200</v>
      </c>
      <c r="K93" s="78"/>
    </row>
    <row r="94" spans="2:11" s="79" customFormat="1" ht="15">
      <c r="B94" s="53">
        <v>10</v>
      </c>
      <c r="C94" s="45" t="s">
        <v>106</v>
      </c>
      <c r="D94" s="85" t="s">
        <v>45</v>
      </c>
      <c r="E94" s="87">
        <f t="shared" si="4"/>
        <v>29616</v>
      </c>
      <c r="F94" s="88">
        <f t="shared" si="6"/>
        <v>29616</v>
      </c>
      <c r="G94" s="76"/>
      <c r="H94" s="77"/>
      <c r="I94" s="66"/>
      <c r="J94" s="65">
        <v>29616</v>
      </c>
      <c r="K94" s="78"/>
    </row>
    <row r="95" spans="2:11" s="79" customFormat="1" ht="15">
      <c r="B95" s="53">
        <v>11</v>
      </c>
      <c r="C95" s="45" t="s">
        <v>107</v>
      </c>
      <c r="D95" s="85" t="s">
        <v>45</v>
      </c>
      <c r="E95" s="87">
        <f t="shared" si="4"/>
        <v>7900</v>
      </c>
      <c r="F95" s="88">
        <f t="shared" si="6"/>
        <v>7900</v>
      </c>
      <c r="G95" s="76"/>
      <c r="H95" s="77"/>
      <c r="I95" s="66"/>
      <c r="J95" s="65">
        <v>7900</v>
      </c>
      <c r="K95" s="78"/>
    </row>
    <row r="96" spans="2:11" s="79" customFormat="1" ht="15">
      <c r="B96" s="53">
        <v>12</v>
      </c>
      <c r="C96" s="45" t="s">
        <v>108</v>
      </c>
      <c r="D96" s="85" t="s">
        <v>45</v>
      </c>
      <c r="E96" s="87">
        <f t="shared" si="4"/>
        <v>2200</v>
      </c>
      <c r="F96" s="88">
        <f t="shared" si="6"/>
        <v>2200</v>
      </c>
      <c r="G96" s="76"/>
      <c r="H96" s="77"/>
      <c r="I96" s="66"/>
      <c r="J96" s="65">
        <v>2200</v>
      </c>
      <c r="K96" s="78"/>
    </row>
    <row r="97" spans="2:11" s="79" customFormat="1" ht="15">
      <c r="B97" s="53">
        <v>13</v>
      </c>
      <c r="C97" s="45" t="s">
        <v>109</v>
      </c>
      <c r="D97" s="85" t="s">
        <v>45</v>
      </c>
      <c r="E97" s="87">
        <f t="shared" si="4"/>
        <v>2700</v>
      </c>
      <c r="F97" s="88">
        <f t="shared" si="6"/>
        <v>2700</v>
      </c>
      <c r="G97" s="76"/>
      <c r="H97" s="77"/>
      <c r="I97" s="66"/>
      <c r="J97" s="65">
        <v>2700</v>
      </c>
      <c r="K97" s="78"/>
    </row>
    <row r="98" spans="2:11" s="79" customFormat="1" ht="15">
      <c r="B98" s="53">
        <v>14</v>
      </c>
      <c r="C98" s="45" t="s">
        <v>110</v>
      </c>
      <c r="D98" s="85" t="s">
        <v>45</v>
      </c>
      <c r="E98" s="87">
        <f t="shared" si="4"/>
        <v>1200</v>
      </c>
      <c r="F98" s="88">
        <f t="shared" si="6"/>
        <v>1200</v>
      </c>
      <c r="G98" s="76"/>
      <c r="H98" s="77"/>
      <c r="I98" s="66"/>
      <c r="J98" s="65">
        <v>1200</v>
      </c>
      <c r="K98" s="78"/>
    </row>
    <row r="99" spans="2:11" s="79" customFormat="1" ht="15">
      <c r="B99" s="53">
        <v>15</v>
      </c>
      <c r="C99" s="45" t="s">
        <v>111</v>
      </c>
      <c r="D99" s="85" t="s">
        <v>45</v>
      </c>
      <c r="E99" s="87">
        <f t="shared" si="4"/>
        <v>2500</v>
      </c>
      <c r="F99" s="88">
        <f t="shared" si="6"/>
        <v>2500</v>
      </c>
      <c r="G99" s="76"/>
      <c r="H99" s="77"/>
      <c r="I99" s="66"/>
      <c r="J99" s="65">
        <v>2500</v>
      </c>
      <c r="K99" s="78"/>
    </row>
    <row r="100" spans="2:11" s="79" customFormat="1" ht="15">
      <c r="B100" s="53">
        <v>16</v>
      </c>
      <c r="C100" s="45" t="s">
        <v>112</v>
      </c>
      <c r="D100" s="85" t="s">
        <v>45</v>
      </c>
      <c r="E100" s="87">
        <f t="shared" si="4"/>
        <v>2500</v>
      </c>
      <c r="F100" s="88">
        <f t="shared" si="6"/>
        <v>2500</v>
      </c>
      <c r="G100" s="76"/>
      <c r="H100" s="77"/>
      <c r="I100" s="66"/>
      <c r="J100" s="65">
        <v>2500</v>
      </c>
      <c r="K100" s="78"/>
    </row>
    <row r="101" spans="2:11" s="79" customFormat="1" ht="15">
      <c r="B101" s="53">
        <v>17</v>
      </c>
      <c r="C101" s="45" t="s">
        <v>113</v>
      </c>
      <c r="D101" s="85" t="s">
        <v>45</v>
      </c>
      <c r="E101" s="87">
        <f t="shared" si="4"/>
        <v>1896</v>
      </c>
      <c r="F101" s="88">
        <f t="shared" si="6"/>
        <v>1896</v>
      </c>
      <c r="G101" s="76"/>
      <c r="H101" s="77"/>
      <c r="I101" s="66"/>
      <c r="J101" s="65">
        <v>1896</v>
      </c>
      <c r="K101" s="78"/>
    </row>
    <row r="102" spans="2:11" s="79" customFormat="1" ht="15">
      <c r="B102" s="53">
        <v>18</v>
      </c>
      <c r="C102" s="45" t="s">
        <v>127</v>
      </c>
      <c r="D102" s="85" t="s">
        <v>15</v>
      </c>
      <c r="E102" s="87">
        <f t="shared" si="4"/>
        <v>22</v>
      </c>
      <c r="F102" s="88">
        <f t="shared" si="6"/>
        <v>22</v>
      </c>
      <c r="G102" s="76"/>
      <c r="H102" s="77"/>
      <c r="I102" s="66"/>
      <c r="J102" s="65">
        <v>22</v>
      </c>
      <c r="K102" s="78"/>
    </row>
    <row r="103" spans="2:11" ht="16.5" thickBot="1">
      <c r="B103" s="56" t="s">
        <v>12</v>
      </c>
      <c r="C103" s="56" t="s">
        <v>114</v>
      </c>
      <c r="D103" s="54"/>
      <c r="E103" s="56">
        <f>F103</f>
        <v>205535</v>
      </c>
      <c r="F103" s="62">
        <f aca="true" t="shared" si="7" ref="F103:F111">G103+H103+J103+I103</f>
        <v>205535</v>
      </c>
      <c r="G103" s="94">
        <f>SUM(G105:G109)</f>
        <v>100000</v>
      </c>
      <c r="H103" s="95">
        <f>SUM(H104:H109)</f>
        <v>0</v>
      </c>
      <c r="I103" s="91">
        <f>SUM(I104:I109)</f>
        <v>53735</v>
      </c>
      <c r="J103" s="93">
        <f>SUM(J104:J109)</f>
        <v>51800</v>
      </c>
      <c r="K103" s="26"/>
    </row>
    <row r="104" spans="2:11" s="19" customFormat="1" ht="16.5" thickBot="1">
      <c r="B104" s="53">
        <v>1</v>
      </c>
      <c r="C104" s="46" t="s">
        <v>117</v>
      </c>
      <c r="D104" s="17" t="s">
        <v>19</v>
      </c>
      <c r="E104" s="51">
        <f>F104+Q104</f>
        <v>2781</v>
      </c>
      <c r="F104" s="52">
        <f t="shared" si="7"/>
        <v>2781</v>
      </c>
      <c r="G104" s="32"/>
      <c r="H104" s="33"/>
      <c r="I104" s="19">
        <v>2781</v>
      </c>
      <c r="J104" s="16"/>
      <c r="K104" s="26"/>
    </row>
    <row r="105" spans="2:11" ht="15.75">
      <c r="B105" s="53">
        <v>2</v>
      </c>
      <c r="C105" s="45" t="s">
        <v>115</v>
      </c>
      <c r="D105" s="17" t="s">
        <v>23</v>
      </c>
      <c r="E105" s="51">
        <f aca="true" t="shared" si="8" ref="E105:E111">F105</f>
        <v>1800</v>
      </c>
      <c r="F105" s="52">
        <f t="shared" si="7"/>
        <v>1800</v>
      </c>
      <c r="G105" s="34"/>
      <c r="H105" s="31"/>
      <c r="I105" s="29"/>
      <c r="J105" s="16">
        <v>1800</v>
      </c>
      <c r="K105" s="26"/>
    </row>
    <row r="106" spans="2:11" ht="15.75">
      <c r="B106" s="53">
        <v>3</v>
      </c>
      <c r="C106" s="45" t="s">
        <v>116</v>
      </c>
      <c r="D106" s="17" t="s">
        <v>23</v>
      </c>
      <c r="E106" s="51">
        <f t="shared" si="8"/>
        <v>1514</v>
      </c>
      <c r="F106" s="52">
        <f t="shared" si="7"/>
        <v>1514</v>
      </c>
      <c r="G106" s="34"/>
      <c r="H106" s="31"/>
      <c r="I106" s="29">
        <v>1514</v>
      </c>
      <c r="J106" s="16"/>
      <c r="K106" s="26"/>
    </row>
    <row r="107" spans="2:11" ht="32.25" customHeight="1">
      <c r="B107" s="53">
        <v>4</v>
      </c>
      <c r="C107" s="45" t="s">
        <v>118</v>
      </c>
      <c r="D107" s="17" t="s">
        <v>45</v>
      </c>
      <c r="E107" s="51">
        <f t="shared" si="8"/>
        <v>149440</v>
      </c>
      <c r="F107" s="52">
        <f t="shared" si="7"/>
        <v>149440</v>
      </c>
      <c r="G107" s="34">
        <v>100000</v>
      </c>
      <c r="H107" s="31"/>
      <c r="I107" s="29">
        <v>49440</v>
      </c>
      <c r="J107" s="16"/>
      <c r="K107" s="26"/>
    </row>
    <row r="108" spans="2:11" ht="32.25" customHeight="1" thickBot="1">
      <c r="B108" s="53">
        <v>5</v>
      </c>
      <c r="C108" s="45" t="s">
        <v>120</v>
      </c>
      <c r="D108" s="17" t="s">
        <v>119</v>
      </c>
      <c r="E108" s="51">
        <f t="shared" si="8"/>
        <v>40000</v>
      </c>
      <c r="F108" s="52">
        <f t="shared" si="7"/>
        <v>40000</v>
      </c>
      <c r="G108" s="34"/>
      <c r="H108" s="31"/>
      <c r="I108" s="29"/>
      <c r="J108" s="16">
        <v>40000</v>
      </c>
      <c r="K108" s="26"/>
    </row>
    <row r="109" spans="2:11" ht="32.25" customHeight="1">
      <c r="B109" s="107">
        <v>6</v>
      </c>
      <c r="C109" s="108" t="s">
        <v>121</v>
      </c>
      <c r="D109" s="109" t="s">
        <v>119</v>
      </c>
      <c r="E109" s="110">
        <f t="shared" si="8"/>
        <v>10000</v>
      </c>
      <c r="F109" s="111">
        <f t="shared" si="7"/>
        <v>10000</v>
      </c>
      <c r="G109" s="112"/>
      <c r="H109" s="113"/>
      <c r="I109" s="114"/>
      <c r="J109" s="115">
        <v>10000</v>
      </c>
      <c r="K109" s="26"/>
    </row>
    <row r="110" spans="2:11" ht="32.25" customHeight="1">
      <c r="B110" s="59" t="s">
        <v>12</v>
      </c>
      <c r="C110" s="60" t="s">
        <v>123</v>
      </c>
      <c r="D110" s="61"/>
      <c r="E110" s="56">
        <f t="shared" si="8"/>
        <v>83976</v>
      </c>
      <c r="F110" s="56">
        <f t="shared" si="7"/>
        <v>83976</v>
      </c>
      <c r="G110" s="117">
        <f>SUM(G111)</f>
        <v>0</v>
      </c>
      <c r="H110" s="73">
        <f>SUM(H111)</f>
        <v>0</v>
      </c>
      <c r="I110" s="73">
        <f>SUM(I111)</f>
        <v>0</v>
      </c>
      <c r="J110" s="73">
        <f>SUM(J111)</f>
        <v>83976</v>
      </c>
      <c r="K110" s="67"/>
    </row>
    <row r="111" spans="2:11" ht="32.25" customHeight="1" thickBot="1">
      <c r="B111" s="100">
        <v>1</v>
      </c>
      <c r="C111" s="116" t="s">
        <v>124</v>
      </c>
      <c r="D111" s="101" t="s">
        <v>23</v>
      </c>
      <c r="E111" s="102">
        <f t="shared" si="8"/>
        <v>83976</v>
      </c>
      <c r="F111" s="103">
        <f t="shared" si="7"/>
        <v>83976</v>
      </c>
      <c r="G111" s="104"/>
      <c r="H111" s="105"/>
      <c r="I111" s="106"/>
      <c r="J111" s="105">
        <v>83976</v>
      </c>
      <c r="K111" s="26"/>
    </row>
    <row r="112" spans="2:11" ht="16.5" thickBot="1">
      <c r="B112" s="92"/>
      <c r="C112" s="57" t="s">
        <v>3</v>
      </c>
      <c r="D112" s="96"/>
      <c r="E112" s="57">
        <f>F112</f>
        <v>9348013</v>
      </c>
      <c r="F112" s="57">
        <f>G112+H112+I112+J112</f>
        <v>9348013</v>
      </c>
      <c r="G112" s="97">
        <f>G10++G19+G58+G103</f>
        <v>100000</v>
      </c>
      <c r="H112" s="97">
        <f>H10+H84+H19+H58+H103</f>
        <v>3416600</v>
      </c>
      <c r="I112" s="97">
        <f>I10+I45+I19+I58+I103+I48</f>
        <v>2206244</v>
      </c>
      <c r="J112" s="97">
        <f>J10+J48+J19+J58+J103+J84+J110</f>
        <v>3625169</v>
      </c>
      <c r="K112" s="27"/>
    </row>
    <row r="113" spans="2:10" ht="15.75">
      <c r="B113" s="11"/>
      <c r="C113" s="12"/>
      <c r="D113" s="13"/>
      <c r="E113" s="12"/>
      <c r="F113" s="12"/>
      <c r="G113" s="129"/>
      <c r="H113" s="129"/>
      <c r="I113" s="125"/>
      <c r="J113" s="126"/>
    </row>
    <row r="114" spans="7:8" ht="12.75">
      <c r="G114" s="127"/>
      <c r="H114" s="127"/>
    </row>
    <row r="115" spans="7:8" ht="12.75">
      <c r="G115" s="128">
        <f>G114-G113</f>
        <v>0</v>
      </c>
      <c r="H115" s="128"/>
    </row>
  </sheetData>
  <sheetProtection/>
  <mergeCells count="16">
    <mergeCell ref="B3:K3"/>
    <mergeCell ref="G5:H6"/>
    <mergeCell ref="E5:E8"/>
    <mergeCell ref="B5:B8"/>
    <mergeCell ref="C5:C8"/>
    <mergeCell ref="D5:D8"/>
    <mergeCell ref="G7:G8"/>
    <mergeCell ref="H7:H8"/>
    <mergeCell ref="F5:F8"/>
    <mergeCell ref="J7:J8"/>
    <mergeCell ref="I7:I8"/>
    <mergeCell ref="I5:J6"/>
    <mergeCell ref="I113:J113"/>
    <mergeCell ref="G114:H114"/>
    <mergeCell ref="G115:H115"/>
    <mergeCell ref="G113:H113"/>
  </mergeCells>
  <printOptions/>
  <pageMargins left="0.5511811023622047" right="0.15748031496062992" top="0.7874015748031497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2023-08-21T12:14:28Z</cp:lastPrinted>
  <dcterms:created xsi:type="dcterms:W3CDTF">2022-01-14T07:20:22Z</dcterms:created>
  <dcterms:modified xsi:type="dcterms:W3CDTF">2023-08-21T12:32:07Z</dcterms:modified>
  <cp:category/>
  <cp:version/>
  <cp:contentType/>
  <cp:contentStatus/>
</cp:coreProperties>
</file>